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2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'BRPL'!$A$1:$S$189</definedName>
    <definedName name="_xlnm.Print_Area" localSheetId="1">'BYPL'!$A$1:$Q$173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'NDPL'!$A$1:$Q$165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<sst xmlns="http://schemas.openxmlformats.org/spreadsheetml/2006/main" count="1605" uniqueCount="458">
  <si>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</si>
  <si>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</si>
  <si>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</si>
  <si>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</si>
  <si>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</si>
  <si>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</si>
  <si>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</si>
  <si>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</si>
  <si>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</si>
  <si>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</si>
  <si>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</si>
  <si>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</si>
  <si>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</si>
  <si>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</si>
  <si>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</si>
  <si>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</si>
  <si>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</si>
  <si>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</si>
  <si>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</si>
  <si>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</si>
  <si>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</si>
  <si>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</si>
  <si>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</si>
  <si>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</si>
  <si>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</si>
  <si>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</si>
  <si>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</si>
  <si>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</si>
  <si>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</si>
  <si>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</si>
  <si>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</si>
  <si>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</si>
  <si>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</si>
  <si>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</si>
  <si>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</si>
  <si>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</si>
  <si>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</si>
  <si>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</si>
  <si>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</si>
  <si>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</si>
  <si>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</si>
  <si>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</si>
  <si>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</si>
  <si>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</si>
  <si>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</si>
  <si>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</si>
  <si>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</si>
  <si>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</si>
  <si>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</si>
  <si>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</si>
  <si>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</si>
  <si>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</si>
  <si>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</si>
  <si>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</si>
  <si>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</si>
  <si>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</si>
  <si>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</si>
  <si>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</si>
  <si>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</si>
  <si>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</si>
  <si>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</si>
  <si>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</si>
  <si>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</si>
  <si>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</si>
  <si>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</si>
  <si>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</si>
  <si>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</si>
  <si>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</si>
  <si>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</si>
  <si>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</si>
  <si>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</si>
  <si>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</si>
  <si>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</si>
  <si>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</si>
  <si>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</si>
  <si>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</si>
  <si>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</si>
  <si>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</si>
  <si>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</si>
  <si>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</si>
  <si>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</si>
  <si>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</si>
  <si>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</si>
  <si>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</si>
  <si>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</si>
  <si>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</si>
  <si>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</si>
  <si>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</si>
  <si>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</si>
  <si>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</si>
  <si>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</si>
  <si>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</si>
  <si>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</si>
  <si>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</si>
  <si>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</si>
  <si>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</si>
  <si>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</si>
  <si>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</si>
  <si>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</si>
  <si>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</si>
  <si>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</si>
  <si>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</si>
  <si>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</si>
  <si>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</si>
  <si>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</si>
  <si>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</si>
  <si>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</si>
  <si>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</si>
  <si>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</si>
  <si>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</si>
  <si>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</si>
  <si>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</si>
  <si>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</si>
  <si>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</si>
  <si>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</si>
  <si>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</si>
  <si>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</si>
  <si>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</si>
  <si>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</si>
  <si>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</si>
  <si>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</si>
  <si>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</si>
  <si>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</si>
  <si>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</si>
  <si>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</si>
  <si>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</si>
  <si>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</si>
  <si>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</si>
  <si>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</si>
  <si>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</si>
  <si>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</si>
  <si>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</si>
  <si>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</si>
  <si>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</si>
  <si>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</si>
  <si>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</si>
  <si>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</si>
  <si>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</si>
  <si>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</si>
  <si>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</si>
  <si>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</si>
  <si>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</si>
  <si>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</si>
  <si>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</si>
  <si>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</si>
  <si>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</si>
  <si>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</si>
  <si>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</si>
  <si>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</si>
  <si>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</si>
  <si>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</si>
  <si>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</si>
  <si>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</si>
  <si>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</si>
  <si>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</si>
  <si>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</si>
  <si>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</si>
  <si>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</si>
  <si>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</si>
  <si>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</si>
  <si>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</si>
  <si>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</si>
  <si>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</si>
  <si>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</si>
  <si>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</si>
  <si>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</si>
  <si>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</si>
  <si>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</si>
  <si>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</si>
  <si>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</si>
  <si>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</si>
  <si>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</si>
  <si>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</si>
  <si>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</si>
  <si>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</si>
  <si>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</si>
  <si>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</si>
  <si>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</si>
  <si>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</si>
  <si>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</si>
  <si>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</si>
  <si>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</si>
  <si>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</si>
  <si>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</si>
  <si>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</si>
  <si>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</si>
  <si>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</si>
  <si>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</si>
  <si>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</si>
  <si>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</si>
  <si>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</si>
  <si>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</si>
  <si>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</si>
  <si>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</si>
  <si>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</si>
  <si>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</si>
  <si>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</si>
  <si>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</si>
  <si>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</si>
  <si>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</si>
  <si>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</si>
  <si>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</si>
  <si>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</si>
  <si>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</si>
  <si>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</si>
  <si>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</si>
  <si>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</si>
  <si>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</si>
  <si>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</si>
  <si>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</si>
  <si>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</si>
  <si>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</si>
  <si>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</si>
  <si>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</si>
  <si>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</si>
  <si>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</si>
  <si>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</si>
  <si>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</si>
  <si>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</si>
  <si>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</si>
  <si>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</si>
  <si>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</si>
  <si>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</si>
  <si>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</si>
  <si>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</si>
  <si>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</si>
  <si>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</si>
  <si>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</si>
  <si>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</si>
  <si>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</si>
  <si>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</si>
  <si>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</si>
  <si>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</si>
  <si>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</si>
  <si>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</si>
  <si>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</si>
  <si>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</si>
  <si>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</si>
  <si>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</si>
  <si>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</si>
  <si>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</si>
  <si>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</si>
  <si>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</si>
  <si>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</si>
  <si>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</si>
  <si>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</si>
  <si>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</si>
  <si>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</si>
  <si>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</si>
  <si>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</si>
  <si>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</si>
  <si>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</si>
  <si>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</si>
  <si>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</si>
  <si>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</si>
  <si>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</si>
  <si>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</si>
  <si>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</si>
  <si>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</si>
  <si>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</si>
  <si>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</si>
  <si>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</si>
  <si>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</si>
  <si>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</si>
  <si>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</si>
  <si>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</si>
  <si>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</si>
  <si>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</si>
  <si>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</si>
  <si>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</si>
  <si>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</si>
  <si>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</si>
  <si>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</si>
  <si>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</si>
  <si>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</si>
  <si>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</si>
  <si>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</si>
  <si>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</si>
  <si>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</si>
  <si>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</si>
  <si>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</si>
  <si>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</si>
  <si>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</si>
  <si>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</si>
  <si>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</si>
  <si>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</si>
  <si>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</si>
  <si>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</si>
  <si>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</si>
  <si>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</si>
  <si>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</si>
  <si>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</si>
  <si>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</si>
  <si>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</si>
  <si>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</si>
  <si>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</si>
  <si>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</si>
  <si>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</si>
  <si>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</si>
  <si>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</si>
  <si>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</si>
  <si>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</si>
  <si>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</si>
  <si>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</si>
  <si>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</si>
  <si>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</si>
  <si>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</si>
  <si>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</si>
  <si>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</si>
  <si>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</si>
  <si>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</si>
  <si>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</si>
  <si>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</si>
  <si>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</si>
  <si>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</si>
  <si>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</si>
  <si>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</si>
  <si>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</si>
  <si>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</si>
  <si>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</si>
  <si>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</si>
  <si>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</si>
  <si>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</si>
  <si>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</si>
  <si>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</si>
  <si>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</si>
  <si>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</si>
  <si>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</si>
  <si>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</si>
  <si>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</si>
  <si>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</si>
  <si>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</si>
  <si>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</si>
  <si>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</si>
  <si>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</si>
  <si>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</si>
  <si>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</si>
  <si>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</si>
  <si>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</si>
  <si>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</si>
  <si>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</si>
  <si>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</si>
  <si>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</si>
  <si>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</si>
  <si>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</si>
  <si>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</si>
  <si>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</si>
  <si>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</si>
  <si>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</si>
  <si>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</si>
  <si>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</si>
  <si>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</si>
  <si>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</si>
  <si>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</si>
  <si>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</si>
  <si>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</si>
  <si>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</si>
  <si>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</si>
  <si>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</si>
  <si>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</si>
  <si>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</si>
  <si>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</si>
  <si>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</si>
  <si>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</si>
  <si>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</si>
  <si>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</si>
  <si>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</si>
  <si>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</si>
  <si>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</si>
  <si>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</si>
  <si>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</si>
  <si>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</si>
  <si>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</si>
  <si>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</si>
  <si>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</si>
  <si>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</si>
  <si>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</si>
  <si>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</si>
  <si>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</si>
  <si>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</si>
  <si>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</si>
  <si>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</si>
  <si>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</si>
  <si>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</si>
  <si>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</si>
  <si>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</si>
  <si>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</si>
  <si>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</si>
  <si>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</si>
  <si>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</si>
  <si>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</si>
  <si>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</si>
  <si>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</si>
  <si>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</si>
  <si>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</si>
  <si>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</si>
  <si>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</si>
  <si>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</si>
  <si>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</si>
  <si>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</si>
  <si>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</si>
  <si>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</si>
  <si>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</si>
  <si>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</si>
  <si>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</si>
  <si>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</si>
  <si>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</si>
  <si>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</si>
  <si>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</si>
  <si>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</si>
  <si>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</si>
  <si>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</si>
  <si>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</si>
  <si>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</si>
  <si>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</si>
  <si>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</si>
  <si>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</si>
  <si>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</si>
  <si>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</si>
  <si>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</si>
  <si>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</si>
  <si>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</si>
  <si>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</si>
  <si>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</si>
  <si>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</si>
  <si>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</si>
  <si>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</si>
  <si>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</si>
  <si>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</si>
  <si>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</si>
  <si>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PEERGARHI - 2(L-10)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</si>
  <si>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</si>
  <si>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</si>
  <si>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</si>
  <si>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</si>
  <si>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</si>
  <si>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</si>
  <si>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W.E.f 04/07/2015</t>
  </si>
  <si>
    <t>FINAL READING 01/09/2015</t>
  </si>
  <si>
    <t>INTIAL READING 01/08/2015</t>
  </si>
  <si>
    <t>AUGUST-2015</t>
  </si>
  <si>
    <t xml:space="preserve">                           PERIOD 1st August-2015 TO 1st  September-2015 </t>
  </si>
  <si>
    <t>w.e.f 03/08/2015</t>
  </si>
  <si>
    <t>w.e.f 14/08/2015</t>
  </si>
  <si>
    <t>w.e.f  14/08/2015</t>
  </si>
  <si>
    <t>w.e.f 04/08/2015</t>
  </si>
  <si>
    <t>w.e.f 25/08/2015</t>
  </si>
  <si>
    <t>Assessment</t>
  </si>
  <si>
    <t>Check meter data</t>
  </si>
  <si>
    <t>Meter Faulty</t>
  </si>
  <si>
    <t xml:space="preserve">Check meter </t>
  </si>
  <si>
    <t>MF Changed 1000 to 2000</t>
  </si>
  <si>
    <t xml:space="preserve">                            </t>
  </si>
  <si>
    <t>Meter changed on 01/10/2014</t>
  </si>
  <si>
    <t>Meter changed on  11/11/2014</t>
  </si>
  <si>
    <t>CT Ratio Changed - 600/5 to 300/5</t>
  </si>
  <si>
    <t>Check Meter Data</t>
  </si>
  <si>
    <t>Note :Sharing taken from wk-21 abt bill 2015-16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</si>
</sst>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80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0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16" fillId="0" borderId="31" xfId="0" applyFont="1" applyBorder="1" applyAlignment="1">
      <alignment vertical="center"/>
    </xf>
    <xf numFmtId="0" fontId="20" fillId="0" borderId="18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2" fontId="19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24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0" fillId="0" borderId="31" xfId="0" applyFill="1" applyBorder="1" applyAlignment="1">
      <alignment wrapText="1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9" fillId="0" borderId="31" xfId="0" applyFont="1" applyFill="1" applyBorder="1" applyAlignment="1">
      <alignment horizontal="center" wrapText="1"/>
    </xf>
    <xf numFmtId="0" fontId="20" fillId="0" borderId="31" xfId="0" applyFont="1" applyFill="1" applyBorder="1" applyAlignment="1">
      <alignment/>
    </xf>
    <xf numFmtId="0" fontId="0" fillId="0" borderId="31" xfId="0" applyFont="1" applyFill="1" applyBorder="1" applyAlignment="1">
      <alignment wrapText="1"/>
    </xf>
    <xf numFmtId="0" fontId="0" fillId="34" borderId="31" xfId="0" applyFill="1" applyBorder="1" applyAlignment="1">
      <alignment/>
    </xf>
    <xf numFmtId="0" fontId="0" fillId="34" borderId="0" xfId="0" applyFill="1" applyAlignment="1">
      <alignment/>
    </xf>
    <xf numFmtId="0" fontId="45" fillId="34" borderId="11" xfId="0" applyFont="1" applyFill="1" applyBorder="1" applyAlignment="1">
      <alignment horizontal="center"/>
    </xf>
    <xf numFmtId="2" fontId="19" fillId="34" borderId="0" xfId="0" applyNumberFormat="1" applyFont="1" applyFill="1" applyAlignment="1">
      <alignment/>
    </xf>
    <xf numFmtId="1" fontId="45" fillId="34" borderId="0" xfId="0" applyNumberFormat="1" applyFont="1" applyFill="1" applyAlignment="1">
      <alignment horizontal="center"/>
    </xf>
    <xf numFmtId="2" fontId="19" fillId="34" borderId="0" xfId="0" applyNumberFormat="1" applyFont="1" applyFill="1" applyAlignment="1">
      <alignment horizontal="center"/>
    </xf>
    <xf numFmtId="2" fontId="19" fillId="34" borderId="0" xfId="0" applyNumberFormat="1" applyFont="1" applyFill="1" applyBorder="1" applyAlignment="1">
      <alignment horizontal="left" vertical="center"/>
    </xf>
    <xf numFmtId="0" fontId="45" fillId="34" borderId="11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 vertical="center"/>
    </xf>
    <xf numFmtId="179" fontId="45" fillId="34" borderId="0" xfId="0" applyNumberFormat="1" applyFont="1" applyFill="1" applyBorder="1" applyAlignment="1">
      <alignment horizontal="center" vertical="center"/>
    </xf>
    <xf numFmtId="171" fontId="45" fillId="34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0" fontId="16" fillId="0" borderId="31" xfId="0" applyFont="1" applyFill="1" applyBorder="1" applyAlignment="1">
      <alignment horizontal="center" wrapText="1"/>
    </xf>
    <xf numFmtId="0" fontId="49" fillId="0" borderId="43" xfId="0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left"/>
    </xf>
    <xf numFmtId="1" fontId="49" fillId="0" borderId="18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20" fillId="0" borderId="16" xfId="0" applyFont="1" applyFill="1" applyBorder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170" fontId="19" fillId="0" borderId="15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center" vertical="center" wrapText="1"/>
    </xf>
    <xf numFmtId="2" fontId="104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0" fontId="0" fillId="0" borderId="31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9" fillId="0" borderId="31" xfId="0" applyFont="1" applyFill="1" applyBorder="1" applyAlignment="1">
      <alignment shrinkToFit="1"/>
    </xf>
    <xf numFmtId="2" fontId="49" fillId="0" borderId="0" xfId="0" applyNumberFormat="1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vertical="center" wrapText="1"/>
    </xf>
    <xf numFmtId="1" fontId="49" fillId="0" borderId="0" xfId="0" applyNumberFormat="1" applyFont="1" applyFill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13" fillId="0" borderId="3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view="pageBreakPreview" zoomScale="60" workbookViewId="0" topLeftCell="A5">
      <selection activeCell="G14" sqref="G14"/>
    </sheetView>
  </sheetViews>
  <sheetFormatPr defaultColWidth="9.140625" defaultRowHeight="12.75"/>
  <cols>
    <col min="1" max="1" width="3.57421875" style="0" customWidth="1"/>
    <col min="2" max="2" width="26.57421875" style="0" customWidth="1"/>
    <col min="3" max="3" width="12.28125" style="0" customWidth="1"/>
    <col min="4" max="4" width="9.28125" style="0" customWidth="1"/>
    <col min="5" max="5" width="17.140625" style="0" customWidth="1"/>
    <col min="6" max="6" width="10.8515625" style="0" customWidth="1"/>
    <col min="7" max="7" width="13.8515625" style="0" customWidth="1"/>
    <col min="8" max="8" width="14.00390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4.00390625" style="0" customWidth="1"/>
    <col min="14" max="14" width="10.421875" style="0" customWidth="1"/>
    <col min="15" max="15" width="12.8515625" style="0" customWidth="1"/>
    <col min="16" max="16" width="11.00390625" style="0" customWidth="1"/>
    <col min="17" max="17" width="20.57421875" style="0" customWidth="1"/>
  </cols>
  <sheetData>
    <row r="1" spans="1:17" ht="22.5" customHeight="1">
      <c r="A1" s="1" t="s">
        <v>240</v>
      </c>
      <c r="Q1" s="713" t="s">
        <v>440</v>
      </c>
    </row>
    <row r="2" spans="1:11" ht="15">
      <c r="A2" s="17" t="s">
        <v>241</v>
      </c>
      <c r="K2" s="98"/>
    </row>
    <row r="3" spans="1:8" ht="21" customHeight="1">
      <c r="A3" s="221" t="s">
        <v>0</v>
      </c>
      <c r="H3" s="4"/>
    </row>
    <row r="4" spans="1:16" ht="22.5" customHeight="1" thickBot="1">
      <c r="A4" s="221" t="s">
        <v>242</v>
      </c>
      <c r="G4" s="19"/>
      <c r="H4" s="19"/>
      <c r="I4" s="98" t="s">
        <v>401</v>
      </c>
      <c r="J4" s="19"/>
      <c r="K4" s="19"/>
      <c r="L4" s="19"/>
      <c r="M4" s="19"/>
      <c r="N4" s="98" t="s">
        <v>402</v>
      </c>
      <c r="O4" s="19"/>
      <c r="P4" s="19"/>
    </row>
    <row r="5" spans="1:17" s="5" customFormat="1" ht="56.2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438</v>
      </c>
      <c r="H5" s="39" t="s">
        <v>439</v>
      </c>
      <c r="I5" s="39" t="s">
        <v>4</v>
      </c>
      <c r="J5" s="39" t="s">
        <v>5</v>
      </c>
      <c r="K5" s="40" t="s">
        <v>6</v>
      </c>
      <c r="L5" s="41" t="str">
        <f>G5</f>
        <v>FINAL READING 01/09/2015</v>
      </c>
      <c r="M5" s="39" t="str">
        <f>H5</f>
        <v>INTIAL READING 01/08/2015</v>
      </c>
      <c r="N5" s="39" t="s">
        <v>4</v>
      </c>
      <c r="O5" s="39" t="s">
        <v>5</v>
      </c>
      <c r="P5" s="40" t="s">
        <v>6</v>
      </c>
      <c r="Q5" s="40" t="s">
        <v>313</v>
      </c>
    </row>
    <row r="6" spans="1:12" ht="1.5" customHeight="1" hidden="1" thickTop="1">
      <c r="A6" s="8"/>
      <c r="B6" s="9"/>
      <c r="C6" s="8"/>
      <c r="D6" s="8"/>
      <c r="E6" s="8"/>
      <c r="F6" s="8"/>
      <c r="L6" s="25"/>
    </row>
    <row r="7" spans="1:17" ht="15.75" customHeight="1" thickTop="1">
      <c r="A7" s="342"/>
      <c r="B7" s="436" t="s">
        <v>14</v>
      </c>
      <c r="C7" s="417"/>
      <c r="D7" s="442"/>
      <c r="E7" s="442"/>
      <c r="F7" s="417"/>
      <c r="G7" s="423"/>
      <c r="H7" s="21"/>
      <c r="I7" s="21"/>
      <c r="J7" s="21"/>
      <c r="K7" s="237"/>
      <c r="L7" s="423"/>
      <c r="M7" s="21"/>
      <c r="N7" s="21"/>
      <c r="O7" s="21"/>
      <c r="P7" s="236"/>
      <c r="Q7" s="179"/>
    </row>
    <row r="8" spans="1:17" s="691" customFormat="1" ht="16.5" customHeight="1">
      <c r="A8" s="342">
        <v>1</v>
      </c>
      <c r="B8" s="435" t="s">
        <v>15</v>
      </c>
      <c r="C8" s="417">
        <v>4864925</v>
      </c>
      <c r="D8" s="441" t="s">
        <v>12</v>
      </c>
      <c r="E8" s="407" t="s">
        <v>350</v>
      </c>
      <c r="F8" s="417">
        <v>-1000</v>
      </c>
      <c r="G8" s="426">
        <v>975930</v>
      </c>
      <c r="H8" s="427">
        <v>976301</v>
      </c>
      <c r="I8" s="427">
        <f>G8-H8</f>
        <v>-371</v>
      </c>
      <c r="J8" s="427">
        <f aca="true" t="shared" si="0" ref="J8:J62">$F8*I8</f>
        <v>371000</v>
      </c>
      <c r="K8" s="432">
        <f aca="true" t="shared" si="1" ref="K8:K62">J8/1000000</f>
        <v>0.371</v>
      </c>
      <c r="L8" s="426">
        <v>995566</v>
      </c>
      <c r="M8" s="427">
        <v>995582</v>
      </c>
      <c r="N8" s="427">
        <f>L8-M8</f>
        <v>-16</v>
      </c>
      <c r="O8" s="427">
        <f aca="true" t="shared" si="2" ref="O8:O62">$F8*N8</f>
        <v>16000</v>
      </c>
      <c r="P8" s="432">
        <f aca="true" t="shared" si="3" ref="P8:P62">O8/1000000</f>
        <v>0.016</v>
      </c>
      <c r="Q8" s="777"/>
    </row>
    <row r="9" spans="1:17" s="691" customFormat="1" ht="16.5">
      <c r="A9" s="342">
        <v>2</v>
      </c>
      <c r="B9" s="435" t="s">
        <v>384</v>
      </c>
      <c r="C9" s="417">
        <v>4864976</v>
      </c>
      <c r="D9" s="441" t="s">
        <v>12</v>
      </c>
      <c r="E9" s="407" t="s">
        <v>350</v>
      </c>
      <c r="F9" s="417">
        <v>-1000</v>
      </c>
      <c r="G9" s="426">
        <v>56</v>
      </c>
      <c r="H9" s="427">
        <v>0</v>
      </c>
      <c r="I9" s="427">
        <f>G9-H9</f>
        <v>56</v>
      </c>
      <c r="J9" s="427">
        <f>$F9*I9</f>
        <v>-56000</v>
      </c>
      <c r="K9" s="432">
        <f>J9/1000000</f>
        <v>-0.056</v>
      </c>
      <c r="L9" s="426">
        <v>76</v>
      </c>
      <c r="M9" s="427">
        <v>20</v>
      </c>
      <c r="N9" s="427">
        <f>L9-M9</f>
        <v>56</v>
      </c>
      <c r="O9" s="427">
        <f>$F9*N9</f>
        <v>-56000</v>
      </c>
      <c r="P9" s="432">
        <f>O9/1000000</f>
        <v>-0.056</v>
      </c>
      <c r="Q9" s="719"/>
    </row>
    <row r="10" spans="1:17" s="691" customFormat="1" ht="15.75" customHeight="1">
      <c r="A10" s="342">
        <v>3</v>
      </c>
      <c r="B10" s="435" t="s">
        <v>17</v>
      </c>
      <c r="C10" s="417">
        <v>4864905</v>
      </c>
      <c r="D10" s="441" t="s">
        <v>12</v>
      </c>
      <c r="E10" s="407" t="s">
        <v>350</v>
      </c>
      <c r="F10" s="417">
        <v>-1000</v>
      </c>
      <c r="G10" s="426">
        <v>987471</v>
      </c>
      <c r="H10" s="427">
        <v>987739</v>
      </c>
      <c r="I10" s="427">
        <f>G10-H10</f>
        <v>-268</v>
      </c>
      <c r="J10" s="427">
        <f t="shared" si="0"/>
        <v>268000</v>
      </c>
      <c r="K10" s="432">
        <f t="shared" si="1"/>
        <v>0.268</v>
      </c>
      <c r="L10" s="426">
        <v>996052</v>
      </c>
      <c r="M10" s="427">
        <v>996112</v>
      </c>
      <c r="N10" s="427">
        <f>L10-M10</f>
        <v>-60</v>
      </c>
      <c r="O10" s="427">
        <f t="shared" si="2"/>
        <v>60000</v>
      </c>
      <c r="P10" s="432">
        <f t="shared" si="3"/>
        <v>0.06</v>
      </c>
      <c r="Q10" s="700"/>
    </row>
    <row r="11" spans="1:17" ht="15.75" customHeight="1">
      <c r="A11" s="342"/>
      <c r="B11" s="436" t="s">
        <v>18</v>
      </c>
      <c r="C11" s="417"/>
      <c r="D11" s="442"/>
      <c r="E11" s="442"/>
      <c r="F11" s="417"/>
      <c r="G11" s="423"/>
      <c r="H11" s="424"/>
      <c r="I11" s="424"/>
      <c r="J11" s="424"/>
      <c r="K11" s="425"/>
      <c r="L11" s="423"/>
      <c r="M11" s="424"/>
      <c r="N11" s="424"/>
      <c r="O11" s="424"/>
      <c r="P11" s="425"/>
      <c r="Q11" s="179"/>
    </row>
    <row r="12" spans="1:17" s="691" customFormat="1" ht="15.75" customHeight="1">
      <c r="A12" s="342">
        <v>4</v>
      </c>
      <c r="B12" s="435" t="s">
        <v>15</v>
      </c>
      <c r="C12" s="417">
        <v>4864908</v>
      </c>
      <c r="D12" s="441" t="s">
        <v>12</v>
      </c>
      <c r="E12" s="407" t="s">
        <v>350</v>
      </c>
      <c r="F12" s="417">
        <v>-1000</v>
      </c>
      <c r="G12" s="426">
        <v>999974</v>
      </c>
      <c r="H12" s="427">
        <v>999974</v>
      </c>
      <c r="I12" s="427">
        <f>G12-H12</f>
        <v>0</v>
      </c>
      <c r="J12" s="427">
        <f>$F12*I12</f>
        <v>0</v>
      </c>
      <c r="K12" s="432">
        <f>J12/1000000</f>
        <v>0</v>
      </c>
      <c r="L12" s="426">
        <v>995051</v>
      </c>
      <c r="M12" s="427">
        <v>997256</v>
      </c>
      <c r="N12" s="427">
        <f>L12-M12</f>
        <v>-2205</v>
      </c>
      <c r="O12" s="427">
        <f>$F12*N12</f>
        <v>2205000</v>
      </c>
      <c r="P12" s="432">
        <f>O12/1000000</f>
        <v>2.205</v>
      </c>
      <c r="Q12" s="700"/>
    </row>
    <row r="13" spans="1:17" s="691" customFormat="1" ht="15.75" customHeight="1">
      <c r="A13" s="342">
        <v>5</v>
      </c>
      <c r="B13" s="435" t="s">
        <v>16</v>
      </c>
      <c r="C13" s="417">
        <v>4864913</v>
      </c>
      <c r="D13" s="441" t="s">
        <v>12</v>
      </c>
      <c r="E13" s="407" t="s">
        <v>350</v>
      </c>
      <c r="F13" s="417">
        <v>-1000</v>
      </c>
      <c r="G13" s="426">
        <v>920136</v>
      </c>
      <c r="H13" s="427">
        <v>919177</v>
      </c>
      <c r="I13" s="427">
        <f>G13-H13</f>
        <v>959</v>
      </c>
      <c r="J13" s="427">
        <f t="shared" si="0"/>
        <v>-959000</v>
      </c>
      <c r="K13" s="432">
        <f t="shared" si="1"/>
        <v>-0.959</v>
      </c>
      <c r="L13" s="426">
        <v>933889</v>
      </c>
      <c r="M13" s="427">
        <v>933836</v>
      </c>
      <c r="N13" s="427">
        <f>L13-M13</f>
        <v>53</v>
      </c>
      <c r="O13" s="427">
        <f t="shared" si="2"/>
        <v>-53000</v>
      </c>
      <c r="P13" s="432">
        <f t="shared" si="3"/>
        <v>-0.053</v>
      </c>
      <c r="Q13" s="700"/>
    </row>
    <row r="14" spans="1:17" ht="15.75" customHeight="1">
      <c r="A14" s="342"/>
      <c r="B14" s="436" t="s">
        <v>21</v>
      </c>
      <c r="C14" s="417"/>
      <c r="D14" s="442"/>
      <c r="E14" s="407"/>
      <c r="F14" s="417"/>
      <c r="G14" s="423"/>
      <c r="H14" s="424"/>
      <c r="I14" s="424"/>
      <c r="J14" s="424"/>
      <c r="K14" s="425"/>
      <c r="L14" s="423"/>
      <c r="M14" s="424"/>
      <c r="N14" s="424"/>
      <c r="O14" s="424"/>
      <c r="P14" s="425"/>
      <c r="Q14" s="179"/>
    </row>
    <row r="15" spans="1:17" s="691" customFormat="1" ht="14.25" customHeight="1">
      <c r="A15" s="342">
        <v>6</v>
      </c>
      <c r="B15" s="435" t="s">
        <v>15</v>
      </c>
      <c r="C15" s="417">
        <v>4864982</v>
      </c>
      <c r="D15" s="441" t="s">
        <v>12</v>
      </c>
      <c r="E15" s="407" t="s">
        <v>350</v>
      </c>
      <c r="F15" s="417">
        <v>-1000</v>
      </c>
      <c r="G15" s="426">
        <v>22975</v>
      </c>
      <c r="H15" s="427">
        <v>22919</v>
      </c>
      <c r="I15" s="427">
        <f>G15-H15</f>
        <v>56</v>
      </c>
      <c r="J15" s="427">
        <f t="shared" si="0"/>
        <v>-56000</v>
      </c>
      <c r="K15" s="432">
        <f t="shared" si="1"/>
        <v>-0.056</v>
      </c>
      <c r="L15" s="426">
        <v>17896</v>
      </c>
      <c r="M15" s="427">
        <v>17885</v>
      </c>
      <c r="N15" s="427">
        <f>L15-M15</f>
        <v>11</v>
      </c>
      <c r="O15" s="427">
        <f t="shared" si="2"/>
        <v>-11000</v>
      </c>
      <c r="P15" s="432">
        <f t="shared" si="3"/>
        <v>-0.011</v>
      </c>
      <c r="Q15" s="700"/>
    </row>
    <row r="16" spans="1:17" s="691" customFormat="1" ht="13.5" customHeight="1">
      <c r="A16" s="342">
        <v>7</v>
      </c>
      <c r="B16" s="435" t="s">
        <v>16</v>
      </c>
      <c r="C16" s="417">
        <v>4864983</v>
      </c>
      <c r="D16" s="441" t="s">
        <v>12</v>
      </c>
      <c r="E16" s="407" t="s">
        <v>350</v>
      </c>
      <c r="F16" s="417">
        <v>-1000</v>
      </c>
      <c r="G16" s="426">
        <v>8266</v>
      </c>
      <c r="H16" s="427">
        <v>8185</v>
      </c>
      <c r="I16" s="427">
        <f>G16-H16</f>
        <v>81</v>
      </c>
      <c r="J16" s="427">
        <f t="shared" si="0"/>
        <v>-81000</v>
      </c>
      <c r="K16" s="432">
        <f t="shared" si="1"/>
        <v>-0.081</v>
      </c>
      <c r="L16" s="426">
        <v>11571</v>
      </c>
      <c r="M16" s="427">
        <v>11563</v>
      </c>
      <c r="N16" s="427">
        <f>L16-M16</f>
        <v>8</v>
      </c>
      <c r="O16" s="427">
        <f t="shared" si="2"/>
        <v>-8000</v>
      </c>
      <c r="P16" s="432">
        <f t="shared" si="3"/>
        <v>-0.008</v>
      </c>
      <c r="Q16" s="700"/>
    </row>
    <row r="17" spans="1:17" s="691" customFormat="1" ht="14.25" customHeight="1">
      <c r="A17" s="342">
        <v>8</v>
      </c>
      <c r="B17" s="435" t="s">
        <v>22</v>
      </c>
      <c r="C17" s="417">
        <v>4864953</v>
      </c>
      <c r="D17" s="441" t="s">
        <v>12</v>
      </c>
      <c r="E17" s="407" t="s">
        <v>350</v>
      </c>
      <c r="F17" s="417">
        <v>-1250</v>
      </c>
      <c r="G17" s="426">
        <v>13398</v>
      </c>
      <c r="H17" s="427">
        <v>13393</v>
      </c>
      <c r="I17" s="427">
        <f>G17-H17</f>
        <v>5</v>
      </c>
      <c r="J17" s="427">
        <f t="shared" si="0"/>
        <v>-6250</v>
      </c>
      <c r="K17" s="432">
        <f t="shared" si="1"/>
        <v>-0.00625</v>
      </c>
      <c r="L17" s="426">
        <v>993449</v>
      </c>
      <c r="M17" s="427">
        <v>993537</v>
      </c>
      <c r="N17" s="427">
        <f>L17-M17</f>
        <v>-88</v>
      </c>
      <c r="O17" s="427">
        <f t="shared" si="2"/>
        <v>110000</v>
      </c>
      <c r="P17" s="432">
        <f t="shared" si="3"/>
        <v>0.11</v>
      </c>
      <c r="Q17" s="726"/>
    </row>
    <row r="18" spans="1:17" s="691" customFormat="1" ht="13.5" customHeight="1">
      <c r="A18" s="342">
        <v>9</v>
      </c>
      <c r="B18" s="435" t="s">
        <v>23</v>
      </c>
      <c r="C18" s="417">
        <v>4864984</v>
      </c>
      <c r="D18" s="441" t="s">
        <v>12</v>
      </c>
      <c r="E18" s="407" t="s">
        <v>350</v>
      </c>
      <c r="F18" s="417">
        <v>-1000</v>
      </c>
      <c r="G18" s="426">
        <v>619</v>
      </c>
      <c r="H18" s="427">
        <v>608</v>
      </c>
      <c r="I18" s="427">
        <f>G18-H18</f>
        <v>11</v>
      </c>
      <c r="J18" s="427">
        <f t="shared" si="0"/>
        <v>-11000</v>
      </c>
      <c r="K18" s="432">
        <f t="shared" si="1"/>
        <v>-0.011</v>
      </c>
      <c r="L18" s="426">
        <v>982712</v>
      </c>
      <c r="M18" s="427">
        <v>982796</v>
      </c>
      <c r="N18" s="427">
        <f>L18-M18</f>
        <v>-84</v>
      </c>
      <c r="O18" s="427">
        <f t="shared" si="2"/>
        <v>84000</v>
      </c>
      <c r="P18" s="432">
        <f t="shared" si="3"/>
        <v>0.084</v>
      </c>
      <c r="Q18" s="700"/>
    </row>
    <row r="19" spans="1:17" ht="15.75" customHeight="1">
      <c r="A19" s="342"/>
      <c r="B19" s="436" t="s">
        <v>24</v>
      </c>
      <c r="C19" s="417"/>
      <c r="D19" s="442"/>
      <c r="E19" s="407"/>
      <c r="F19" s="417"/>
      <c r="G19" s="423"/>
      <c r="H19" s="424"/>
      <c r="I19" s="424"/>
      <c r="J19" s="424"/>
      <c r="K19" s="425"/>
      <c r="L19" s="423"/>
      <c r="M19" s="424"/>
      <c r="N19" s="424"/>
      <c r="O19" s="424"/>
      <c r="P19" s="425"/>
      <c r="Q19" s="179"/>
    </row>
    <row r="20" spans="1:17" s="691" customFormat="1" ht="15.75" customHeight="1">
      <c r="A20" s="342">
        <v>10</v>
      </c>
      <c r="B20" s="435" t="s">
        <v>15</v>
      </c>
      <c r="C20" s="417">
        <v>4864939</v>
      </c>
      <c r="D20" s="441" t="s">
        <v>12</v>
      </c>
      <c r="E20" s="407" t="s">
        <v>350</v>
      </c>
      <c r="F20" s="417">
        <v>-1000</v>
      </c>
      <c r="G20" s="426">
        <v>19509</v>
      </c>
      <c r="H20" s="427">
        <v>19543</v>
      </c>
      <c r="I20" s="427">
        <f>G20-H20</f>
        <v>-34</v>
      </c>
      <c r="J20" s="427">
        <f t="shared" si="0"/>
        <v>34000</v>
      </c>
      <c r="K20" s="432">
        <f t="shared" si="1"/>
        <v>0.034</v>
      </c>
      <c r="L20" s="426">
        <v>7773</v>
      </c>
      <c r="M20" s="427">
        <v>7850</v>
      </c>
      <c r="N20" s="427">
        <f>L20-M20</f>
        <v>-77</v>
      </c>
      <c r="O20" s="427">
        <f t="shared" si="2"/>
        <v>77000</v>
      </c>
      <c r="P20" s="432">
        <f t="shared" si="3"/>
        <v>0.077</v>
      </c>
      <c r="Q20" s="700" t="s">
        <v>448</v>
      </c>
    </row>
    <row r="21" spans="1:17" ht="15.75" customHeight="1">
      <c r="A21" s="342">
        <v>11</v>
      </c>
      <c r="B21" s="435" t="s">
        <v>25</v>
      </c>
      <c r="C21" s="417">
        <v>4864940</v>
      </c>
      <c r="D21" s="441" t="s">
        <v>12</v>
      </c>
      <c r="E21" s="407" t="s">
        <v>350</v>
      </c>
      <c r="F21" s="417">
        <v>-1000</v>
      </c>
      <c r="G21" s="423">
        <v>986975</v>
      </c>
      <c r="H21" s="424">
        <v>987066</v>
      </c>
      <c r="I21" s="424">
        <f>G21-H21</f>
        <v>-91</v>
      </c>
      <c r="J21" s="424">
        <f t="shared" si="0"/>
        <v>91000</v>
      </c>
      <c r="K21" s="425">
        <f t="shared" si="1"/>
        <v>0.091</v>
      </c>
      <c r="L21" s="423">
        <v>3115</v>
      </c>
      <c r="M21" s="424">
        <v>3126</v>
      </c>
      <c r="N21" s="424">
        <f>L21-M21</f>
        <v>-11</v>
      </c>
      <c r="O21" s="424">
        <f t="shared" si="2"/>
        <v>11000</v>
      </c>
      <c r="P21" s="425">
        <f t="shared" si="3"/>
        <v>0.011</v>
      </c>
      <c r="Q21" s="179"/>
    </row>
    <row r="22" spans="1:17" ht="16.5">
      <c r="A22" s="342">
        <v>12</v>
      </c>
      <c r="B22" s="435" t="s">
        <v>22</v>
      </c>
      <c r="C22" s="417">
        <v>5128410</v>
      </c>
      <c r="D22" s="441" t="s">
        <v>12</v>
      </c>
      <c r="E22" s="407" t="s">
        <v>350</v>
      </c>
      <c r="F22" s="417">
        <v>-1000</v>
      </c>
      <c r="G22" s="423">
        <v>986100</v>
      </c>
      <c r="H22" s="424">
        <v>986117</v>
      </c>
      <c r="I22" s="424">
        <f>G22-H22</f>
        <v>-17</v>
      </c>
      <c r="J22" s="424">
        <f t="shared" si="0"/>
        <v>17000</v>
      </c>
      <c r="K22" s="425">
        <f t="shared" si="1"/>
        <v>0.017</v>
      </c>
      <c r="L22" s="423">
        <v>997760</v>
      </c>
      <c r="M22" s="424">
        <v>997776</v>
      </c>
      <c r="N22" s="424">
        <f>L22-M22</f>
        <v>-16</v>
      </c>
      <c r="O22" s="424">
        <f t="shared" si="2"/>
        <v>16000</v>
      </c>
      <c r="P22" s="425">
        <f t="shared" si="3"/>
        <v>0.016</v>
      </c>
      <c r="Q22" s="582"/>
    </row>
    <row r="23" spans="1:17" s="691" customFormat="1" ht="17.25" customHeight="1">
      <c r="A23" s="342">
        <v>13</v>
      </c>
      <c r="B23" s="435" t="s">
        <v>26</v>
      </c>
      <c r="C23" s="417">
        <v>4865060</v>
      </c>
      <c r="D23" s="441" t="s">
        <v>12</v>
      </c>
      <c r="E23" s="407" t="s">
        <v>350</v>
      </c>
      <c r="F23" s="417">
        <v>1000</v>
      </c>
      <c r="G23" s="426">
        <v>868739</v>
      </c>
      <c r="H23" s="343">
        <v>868739</v>
      </c>
      <c r="I23" s="427">
        <f>G23-H23</f>
        <v>0</v>
      </c>
      <c r="J23" s="427">
        <f t="shared" si="0"/>
        <v>0</v>
      </c>
      <c r="K23" s="432">
        <f t="shared" si="1"/>
        <v>0</v>
      </c>
      <c r="L23" s="426">
        <v>920488</v>
      </c>
      <c r="M23" s="343">
        <v>920488</v>
      </c>
      <c r="N23" s="427">
        <f>L23-M23</f>
        <v>0</v>
      </c>
      <c r="O23" s="427">
        <f t="shared" si="2"/>
        <v>0</v>
      </c>
      <c r="P23" s="432">
        <f t="shared" si="3"/>
        <v>0</v>
      </c>
      <c r="Q23" s="700" t="s">
        <v>449</v>
      </c>
    </row>
    <row r="24" spans="1:17" s="691" customFormat="1" ht="18.75" customHeight="1">
      <c r="A24" s="342"/>
      <c r="B24" s="435"/>
      <c r="C24" s="417"/>
      <c r="D24" s="441"/>
      <c r="E24" s="407"/>
      <c r="F24" s="417"/>
      <c r="G24" s="426"/>
      <c r="H24" s="343"/>
      <c r="I24" s="427"/>
      <c r="J24" s="427"/>
      <c r="K24" s="432">
        <v>-1.311</v>
      </c>
      <c r="L24" s="426"/>
      <c r="M24" s="343"/>
      <c r="N24" s="427"/>
      <c r="O24" s="427"/>
      <c r="P24" s="432">
        <v>0</v>
      </c>
      <c r="Q24" s="700" t="s">
        <v>447</v>
      </c>
    </row>
    <row r="25" spans="1:17" ht="15.75" customHeight="1">
      <c r="A25" s="342"/>
      <c r="B25" s="436" t="s">
        <v>27</v>
      </c>
      <c r="C25" s="417"/>
      <c r="D25" s="442"/>
      <c r="E25" s="407"/>
      <c r="F25" s="417"/>
      <c r="G25" s="423"/>
      <c r="H25" s="424"/>
      <c r="I25" s="424"/>
      <c r="J25" s="424"/>
      <c r="K25" s="425"/>
      <c r="L25" s="423"/>
      <c r="M25" s="424"/>
      <c r="N25" s="424"/>
      <c r="O25" s="424"/>
      <c r="P25" s="425"/>
      <c r="Q25" s="179"/>
    </row>
    <row r="26" spans="1:17" ht="15.75" customHeight="1">
      <c r="A26" s="342">
        <v>14</v>
      </c>
      <c r="B26" s="435" t="s">
        <v>15</v>
      </c>
      <c r="C26" s="417">
        <v>4865034</v>
      </c>
      <c r="D26" s="441" t="s">
        <v>12</v>
      </c>
      <c r="E26" s="407" t="s">
        <v>350</v>
      </c>
      <c r="F26" s="417">
        <v>-1000</v>
      </c>
      <c r="G26" s="423">
        <v>984276</v>
      </c>
      <c r="H26" s="424">
        <v>984283</v>
      </c>
      <c r="I26" s="424">
        <f>G26-H26</f>
        <v>-7</v>
      </c>
      <c r="J26" s="424">
        <f t="shared" si="0"/>
        <v>7000</v>
      </c>
      <c r="K26" s="425">
        <f t="shared" si="1"/>
        <v>0.007</v>
      </c>
      <c r="L26" s="423">
        <v>16829</v>
      </c>
      <c r="M26" s="424">
        <v>16831</v>
      </c>
      <c r="N26" s="424">
        <f>L26-M26</f>
        <v>-2</v>
      </c>
      <c r="O26" s="424">
        <f t="shared" si="2"/>
        <v>2000</v>
      </c>
      <c r="P26" s="425">
        <f t="shared" si="3"/>
        <v>0.002</v>
      </c>
      <c r="Q26" s="179"/>
    </row>
    <row r="27" spans="1:17" ht="15.75" customHeight="1">
      <c r="A27" s="342">
        <v>15</v>
      </c>
      <c r="B27" s="435" t="s">
        <v>16</v>
      </c>
      <c r="C27" s="417">
        <v>4865035</v>
      </c>
      <c r="D27" s="441" t="s">
        <v>12</v>
      </c>
      <c r="E27" s="407" t="s">
        <v>350</v>
      </c>
      <c r="F27" s="417">
        <v>-1000</v>
      </c>
      <c r="G27" s="423">
        <v>787</v>
      </c>
      <c r="H27" s="424">
        <v>718</v>
      </c>
      <c r="I27" s="424">
        <f>G27-H27</f>
        <v>69</v>
      </c>
      <c r="J27" s="424">
        <f t="shared" si="0"/>
        <v>-69000</v>
      </c>
      <c r="K27" s="425">
        <f t="shared" si="1"/>
        <v>-0.069</v>
      </c>
      <c r="L27" s="423">
        <v>20169</v>
      </c>
      <c r="M27" s="424">
        <v>20156</v>
      </c>
      <c r="N27" s="424">
        <f>L27-M27</f>
        <v>13</v>
      </c>
      <c r="O27" s="424">
        <f t="shared" si="2"/>
        <v>-13000</v>
      </c>
      <c r="P27" s="425">
        <f t="shared" si="3"/>
        <v>-0.013</v>
      </c>
      <c r="Q27" s="179"/>
    </row>
    <row r="28" spans="1:17" ht="15.75" customHeight="1">
      <c r="A28" s="342">
        <v>16</v>
      </c>
      <c r="B28" s="435" t="s">
        <v>17</v>
      </c>
      <c r="C28" s="417">
        <v>4865052</v>
      </c>
      <c r="D28" s="441" t="s">
        <v>12</v>
      </c>
      <c r="E28" s="407" t="s">
        <v>350</v>
      </c>
      <c r="F28" s="417">
        <v>-1000</v>
      </c>
      <c r="G28" s="423">
        <v>5080</v>
      </c>
      <c r="H28" s="424">
        <v>4994</v>
      </c>
      <c r="I28" s="424">
        <f>G28-H28</f>
        <v>86</v>
      </c>
      <c r="J28" s="424">
        <f t="shared" si="0"/>
        <v>-86000</v>
      </c>
      <c r="K28" s="425">
        <f t="shared" si="1"/>
        <v>-0.086</v>
      </c>
      <c r="L28" s="423">
        <v>999998</v>
      </c>
      <c r="M28" s="424">
        <v>999985</v>
      </c>
      <c r="N28" s="424">
        <f>L28-M28</f>
        <v>13</v>
      </c>
      <c r="O28" s="424">
        <f t="shared" si="2"/>
        <v>-13000</v>
      </c>
      <c r="P28" s="425">
        <f t="shared" si="3"/>
        <v>-0.013</v>
      </c>
      <c r="Q28" s="179"/>
    </row>
    <row r="29" spans="1:17" ht="15.75" customHeight="1">
      <c r="A29" s="342"/>
      <c r="B29" s="436" t="s">
        <v>28</v>
      </c>
      <c r="C29" s="417"/>
      <c r="D29" s="442"/>
      <c r="E29" s="407"/>
      <c r="F29" s="417"/>
      <c r="G29" s="423"/>
      <c r="H29" s="424"/>
      <c r="I29" s="424"/>
      <c r="J29" s="424"/>
      <c r="K29" s="425"/>
      <c r="L29" s="423"/>
      <c r="M29" s="424"/>
      <c r="N29" s="424"/>
      <c r="O29" s="424"/>
      <c r="P29" s="425"/>
      <c r="Q29" s="179"/>
    </row>
    <row r="30" spans="1:17" s="691" customFormat="1" ht="15.75" customHeight="1">
      <c r="A30" s="342">
        <v>17</v>
      </c>
      <c r="B30" s="435" t="s">
        <v>29</v>
      </c>
      <c r="C30" s="417">
        <v>4864800</v>
      </c>
      <c r="D30" s="441" t="s">
        <v>12</v>
      </c>
      <c r="E30" s="407" t="s">
        <v>350</v>
      </c>
      <c r="F30" s="417">
        <v>200</v>
      </c>
      <c r="G30" s="426">
        <v>999998</v>
      </c>
      <c r="H30" s="427">
        <v>999998</v>
      </c>
      <c r="I30" s="427">
        <f aca="true" t="shared" si="4" ref="I30:I35">G30-H30</f>
        <v>0</v>
      </c>
      <c r="J30" s="427">
        <f t="shared" si="0"/>
        <v>0</v>
      </c>
      <c r="K30" s="432">
        <f t="shared" si="1"/>
        <v>0</v>
      </c>
      <c r="L30" s="426">
        <v>982449</v>
      </c>
      <c r="M30" s="427">
        <v>983206</v>
      </c>
      <c r="N30" s="427">
        <f aca="true" t="shared" si="5" ref="N30:N35">L30-M30</f>
        <v>-757</v>
      </c>
      <c r="O30" s="427">
        <f t="shared" si="2"/>
        <v>-151400</v>
      </c>
      <c r="P30" s="432">
        <f t="shared" si="3"/>
        <v>-0.1514</v>
      </c>
      <c r="Q30" s="703"/>
    </row>
    <row r="31" spans="1:17" s="691" customFormat="1" ht="15.75" customHeight="1">
      <c r="A31" s="342">
        <v>18</v>
      </c>
      <c r="B31" s="435" t="s">
        <v>30</v>
      </c>
      <c r="C31" s="417">
        <v>4864887</v>
      </c>
      <c r="D31" s="441" t="s">
        <v>12</v>
      </c>
      <c r="E31" s="407" t="s">
        <v>350</v>
      </c>
      <c r="F31" s="417">
        <v>1000</v>
      </c>
      <c r="G31" s="426">
        <v>713</v>
      </c>
      <c r="H31" s="427">
        <v>713</v>
      </c>
      <c r="I31" s="427">
        <f t="shared" si="4"/>
        <v>0</v>
      </c>
      <c r="J31" s="427">
        <f t="shared" si="0"/>
        <v>0</v>
      </c>
      <c r="K31" s="432">
        <f t="shared" si="1"/>
        <v>0</v>
      </c>
      <c r="L31" s="426">
        <v>29140</v>
      </c>
      <c r="M31" s="427">
        <v>29249</v>
      </c>
      <c r="N31" s="427">
        <f t="shared" si="5"/>
        <v>-109</v>
      </c>
      <c r="O31" s="427">
        <f t="shared" si="2"/>
        <v>-109000</v>
      </c>
      <c r="P31" s="432">
        <f t="shared" si="3"/>
        <v>-0.109</v>
      </c>
      <c r="Q31" s="700"/>
    </row>
    <row r="32" spans="1:17" s="691" customFormat="1" ht="15.75" customHeight="1">
      <c r="A32" s="342">
        <v>19</v>
      </c>
      <c r="B32" s="435" t="s">
        <v>31</v>
      </c>
      <c r="C32" s="417">
        <v>4864798</v>
      </c>
      <c r="D32" s="441" t="s">
        <v>12</v>
      </c>
      <c r="E32" s="407" t="s">
        <v>350</v>
      </c>
      <c r="F32" s="417">
        <v>100</v>
      </c>
      <c r="G32" s="426">
        <v>5582</v>
      </c>
      <c r="H32" s="427">
        <v>5582</v>
      </c>
      <c r="I32" s="427">
        <f t="shared" si="4"/>
        <v>0</v>
      </c>
      <c r="J32" s="427">
        <f t="shared" si="0"/>
        <v>0</v>
      </c>
      <c r="K32" s="432">
        <f t="shared" si="1"/>
        <v>0</v>
      </c>
      <c r="L32" s="426">
        <v>165759</v>
      </c>
      <c r="M32" s="427">
        <v>165201</v>
      </c>
      <c r="N32" s="427">
        <f t="shared" si="5"/>
        <v>558</v>
      </c>
      <c r="O32" s="427">
        <f t="shared" si="2"/>
        <v>55800</v>
      </c>
      <c r="P32" s="432">
        <f t="shared" si="3"/>
        <v>0.0558</v>
      </c>
      <c r="Q32" s="700"/>
    </row>
    <row r="33" spans="1:17" s="691" customFormat="1" ht="15.75" customHeight="1">
      <c r="A33" s="342">
        <v>20</v>
      </c>
      <c r="B33" s="435" t="s">
        <v>32</v>
      </c>
      <c r="C33" s="417">
        <v>4864799</v>
      </c>
      <c r="D33" s="441" t="s">
        <v>12</v>
      </c>
      <c r="E33" s="407" t="s">
        <v>350</v>
      </c>
      <c r="F33" s="417">
        <v>100</v>
      </c>
      <c r="G33" s="426">
        <v>33281</v>
      </c>
      <c r="H33" s="427">
        <v>33248</v>
      </c>
      <c r="I33" s="427">
        <f t="shared" si="4"/>
        <v>33</v>
      </c>
      <c r="J33" s="427">
        <f t="shared" si="0"/>
        <v>3300</v>
      </c>
      <c r="K33" s="432">
        <f t="shared" si="1"/>
        <v>0.0033</v>
      </c>
      <c r="L33" s="426">
        <v>246688</v>
      </c>
      <c r="M33" s="427">
        <v>245752</v>
      </c>
      <c r="N33" s="427">
        <f t="shared" si="5"/>
        <v>936</v>
      </c>
      <c r="O33" s="427">
        <f t="shared" si="2"/>
        <v>93600</v>
      </c>
      <c r="P33" s="432">
        <f t="shared" si="3"/>
        <v>0.0936</v>
      </c>
      <c r="Q33" s="700"/>
    </row>
    <row r="34" spans="1:17" s="691" customFormat="1" ht="15.75" customHeight="1">
      <c r="A34" s="342">
        <v>21</v>
      </c>
      <c r="B34" s="435" t="s">
        <v>33</v>
      </c>
      <c r="C34" s="417">
        <v>4864888</v>
      </c>
      <c r="D34" s="441" t="s">
        <v>12</v>
      </c>
      <c r="E34" s="407" t="s">
        <v>350</v>
      </c>
      <c r="F34" s="417">
        <v>1000</v>
      </c>
      <c r="G34" s="426">
        <v>996479</v>
      </c>
      <c r="H34" s="427">
        <v>996479</v>
      </c>
      <c r="I34" s="427">
        <f t="shared" si="4"/>
        <v>0</v>
      </c>
      <c r="J34" s="427">
        <f t="shared" si="0"/>
        <v>0</v>
      </c>
      <c r="K34" s="432">
        <f t="shared" si="1"/>
        <v>0</v>
      </c>
      <c r="L34" s="426">
        <v>1404</v>
      </c>
      <c r="M34" s="427">
        <v>1734</v>
      </c>
      <c r="N34" s="427">
        <f t="shared" si="5"/>
        <v>-330</v>
      </c>
      <c r="O34" s="427">
        <f t="shared" si="2"/>
        <v>-330000</v>
      </c>
      <c r="P34" s="432">
        <f t="shared" si="3"/>
        <v>-0.33</v>
      </c>
      <c r="Q34" s="700"/>
    </row>
    <row r="35" spans="1:17" s="691" customFormat="1" ht="15.75" customHeight="1">
      <c r="A35" s="342">
        <v>22</v>
      </c>
      <c r="B35" s="435" t="s">
        <v>378</v>
      </c>
      <c r="C35" s="417">
        <v>5128402</v>
      </c>
      <c r="D35" s="441" t="s">
        <v>12</v>
      </c>
      <c r="E35" s="407" t="s">
        <v>350</v>
      </c>
      <c r="F35" s="417">
        <v>1000</v>
      </c>
      <c r="G35" s="426">
        <v>559</v>
      </c>
      <c r="H35" s="427">
        <v>559</v>
      </c>
      <c r="I35" s="427">
        <f t="shared" si="4"/>
        <v>0</v>
      </c>
      <c r="J35" s="427">
        <f t="shared" si="0"/>
        <v>0</v>
      </c>
      <c r="K35" s="432">
        <f t="shared" si="1"/>
        <v>0</v>
      </c>
      <c r="L35" s="426">
        <v>6214</v>
      </c>
      <c r="M35" s="427">
        <v>6482</v>
      </c>
      <c r="N35" s="427">
        <f t="shared" si="5"/>
        <v>-268</v>
      </c>
      <c r="O35" s="427">
        <f t="shared" si="2"/>
        <v>-268000</v>
      </c>
      <c r="P35" s="432">
        <f t="shared" si="3"/>
        <v>-0.268</v>
      </c>
      <c r="Q35" s="726"/>
    </row>
    <row r="36" spans="1:17" s="691" customFormat="1" ht="21" customHeight="1">
      <c r="A36" s="342">
        <v>23</v>
      </c>
      <c r="B36" s="435" t="s">
        <v>418</v>
      </c>
      <c r="C36" s="417">
        <v>4864852</v>
      </c>
      <c r="D36" s="441" t="s">
        <v>12</v>
      </c>
      <c r="E36" s="407" t="s">
        <v>350</v>
      </c>
      <c r="F36" s="417">
        <v>1000</v>
      </c>
      <c r="G36" s="426">
        <v>999938</v>
      </c>
      <c r="H36" s="427">
        <v>999884</v>
      </c>
      <c r="I36" s="427">
        <f>G36-H36</f>
        <v>54</v>
      </c>
      <c r="J36" s="427">
        <f>$F36*I36</f>
        <v>54000</v>
      </c>
      <c r="K36" s="432">
        <f>J36/1000000</f>
        <v>0.054</v>
      </c>
      <c r="L36" s="426">
        <v>55</v>
      </c>
      <c r="M36" s="427">
        <v>54</v>
      </c>
      <c r="N36" s="427">
        <f>L36-M36</f>
        <v>1</v>
      </c>
      <c r="O36" s="427">
        <f>$F36*N36</f>
        <v>1000</v>
      </c>
      <c r="P36" s="432">
        <f>O36/1000000</f>
        <v>0.001</v>
      </c>
      <c r="Q36" s="726"/>
    </row>
    <row r="37" spans="1:17" ht="15.75" customHeight="1">
      <c r="A37" s="342"/>
      <c r="B37" s="437" t="s">
        <v>34</v>
      </c>
      <c r="C37" s="417"/>
      <c r="D37" s="441"/>
      <c r="E37" s="407"/>
      <c r="F37" s="417"/>
      <c r="G37" s="423"/>
      <c r="H37" s="424"/>
      <c r="I37" s="424"/>
      <c r="J37" s="424"/>
      <c r="K37" s="425"/>
      <c r="L37" s="423"/>
      <c r="M37" s="424"/>
      <c r="N37" s="424"/>
      <c r="O37" s="424"/>
      <c r="P37" s="425"/>
      <c r="Q37" s="179"/>
    </row>
    <row r="38" spans="1:17" s="691" customFormat="1" ht="15.75" customHeight="1">
      <c r="A38" s="342">
        <v>24</v>
      </c>
      <c r="B38" s="435" t="s">
        <v>375</v>
      </c>
      <c r="C38" s="417">
        <v>4865057</v>
      </c>
      <c r="D38" s="441" t="s">
        <v>12</v>
      </c>
      <c r="E38" s="407" t="s">
        <v>350</v>
      </c>
      <c r="F38" s="417">
        <v>1000</v>
      </c>
      <c r="G38" s="426">
        <v>634662</v>
      </c>
      <c r="H38" s="427">
        <v>634662</v>
      </c>
      <c r="I38" s="427">
        <f>G38-H38</f>
        <v>0</v>
      </c>
      <c r="J38" s="427">
        <f t="shared" si="0"/>
        <v>0</v>
      </c>
      <c r="K38" s="432">
        <f t="shared" si="1"/>
        <v>0</v>
      </c>
      <c r="L38" s="426">
        <v>797125</v>
      </c>
      <c r="M38" s="427">
        <v>797191</v>
      </c>
      <c r="N38" s="427">
        <f>L38-M38</f>
        <v>-66</v>
      </c>
      <c r="O38" s="427">
        <f t="shared" si="2"/>
        <v>-66000</v>
      </c>
      <c r="P38" s="432">
        <f t="shared" si="3"/>
        <v>-0.066</v>
      </c>
      <c r="Q38" s="726"/>
    </row>
    <row r="39" spans="1:17" s="691" customFormat="1" ht="15.75" customHeight="1">
      <c r="A39" s="342">
        <v>25</v>
      </c>
      <c r="B39" s="435" t="s">
        <v>376</v>
      </c>
      <c r="C39" s="417">
        <v>4865058</v>
      </c>
      <c r="D39" s="441" t="s">
        <v>12</v>
      </c>
      <c r="E39" s="407" t="s">
        <v>350</v>
      </c>
      <c r="F39" s="417">
        <v>1000</v>
      </c>
      <c r="G39" s="426">
        <v>640454</v>
      </c>
      <c r="H39" s="427">
        <v>640464</v>
      </c>
      <c r="I39" s="427">
        <f>G39-H39</f>
        <v>-10</v>
      </c>
      <c r="J39" s="427">
        <f t="shared" si="0"/>
        <v>-10000</v>
      </c>
      <c r="K39" s="432">
        <f t="shared" si="1"/>
        <v>-0.01</v>
      </c>
      <c r="L39" s="426">
        <v>830304</v>
      </c>
      <c r="M39" s="427">
        <v>830376</v>
      </c>
      <c r="N39" s="427">
        <f>L39-M39</f>
        <v>-72</v>
      </c>
      <c r="O39" s="427">
        <f t="shared" si="2"/>
        <v>-72000</v>
      </c>
      <c r="P39" s="432">
        <f t="shared" si="3"/>
        <v>-0.072</v>
      </c>
      <c r="Q39" s="726"/>
    </row>
    <row r="40" spans="1:17" s="691" customFormat="1" ht="15.75" customHeight="1">
      <c r="A40" s="342">
        <v>26</v>
      </c>
      <c r="B40" s="435" t="s">
        <v>35</v>
      </c>
      <c r="C40" s="417">
        <v>4864902</v>
      </c>
      <c r="D40" s="441" t="s">
        <v>12</v>
      </c>
      <c r="E40" s="407" t="s">
        <v>350</v>
      </c>
      <c r="F40" s="417">
        <v>400</v>
      </c>
      <c r="G40" s="342">
        <v>4702</v>
      </c>
      <c r="H40" s="343">
        <v>4641</v>
      </c>
      <c r="I40" s="343">
        <f>G40-H40</f>
        <v>61</v>
      </c>
      <c r="J40" s="343">
        <f t="shared" si="0"/>
        <v>24400</v>
      </c>
      <c r="K40" s="697">
        <f t="shared" si="1"/>
        <v>0.0244</v>
      </c>
      <c r="L40" s="342">
        <v>999070</v>
      </c>
      <c r="M40" s="343">
        <v>999103</v>
      </c>
      <c r="N40" s="343">
        <f>L40-M40</f>
        <v>-33</v>
      </c>
      <c r="O40" s="343">
        <f t="shared" si="2"/>
        <v>-13200</v>
      </c>
      <c r="P40" s="697">
        <f t="shared" si="3"/>
        <v>-0.0132</v>
      </c>
      <c r="Q40" s="702"/>
    </row>
    <row r="41" spans="1:17" s="691" customFormat="1" ht="15.75" customHeight="1">
      <c r="A41" s="342">
        <v>27</v>
      </c>
      <c r="B41" s="435" t="s">
        <v>36</v>
      </c>
      <c r="C41" s="417">
        <v>5128405</v>
      </c>
      <c r="D41" s="441" t="s">
        <v>12</v>
      </c>
      <c r="E41" s="407" t="s">
        <v>350</v>
      </c>
      <c r="F41" s="417">
        <v>500</v>
      </c>
      <c r="G41" s="426">
        <v>4068</v>
      </c>
      <c r="H41" s="427">
        <v>4065</v>
      </c>
      <c r="I41" s="427">
        <f>G41-H41</f>
        <v>3</v>
      </c>
      <c r="J41" s="427">
        <f t="shared" si="0"/>
        <v>1500</v>
      </c>
      <c r="K41" s="432">
        <f t="shared" si="1"/>
        <v>0.0015</v>
      </c>
      <c r="L41" s="426">
        <v>3701</v>
      </c>
      <c r="M41" s="427">
        <v>3770</v>
      </c>
      <c r="N41" s="427">
        <f>L41-M41</f>
        <v>-69</v>
      </c>
      <c r="O41" s="427">
        <f t="shared" si="2"/>
        <v>-34500</v>
      </c>
      <c r="P41" s="432">
        <f t="shared" si="3"/>
        <v>-0.0345</v>
      </c>
      <c r="Q41" s="700"/>
    </row>
    <row r="42" spans="1:17" ht="16.5" customHeight="1">
      <c r="A42" s="342"/>
      <c r="B42" s="436" t="s">
        <v>37</v>
      </c>
      <c r="C42" s="417"/>
      <c r="D42" s="442"/>
      <c r="E42" s="407"/>
      <c r="F42" s="417"/>
      <c r="G42" s="423"/>
      <c r="H42" s="424"/>
      <c r="I42" s="424"/>
      <c r="J42" s="424"/>
      <c r="K42" s="425"/>
      <c r="L42" s="423"/>
      <c r="M42" s="424"/>
      <c r="N42" s="424"/>
      <c r="O42" s="424"/>
      <c r="P42" s="425"/>
      <c r="Q42" s="179"/>
    </row>
    <row r="43" spans="1:17" s="691" customFormat="1" ht="15" customHeight="1">
      <c r="A43" s="342">
        <v>28</v>
      </c>
      <c r="B43" s="435" t="s">
        <v>38</v>
      </c>
      <c r="C43" s="417">
        <v>4865054</v>
      </c>
      <c r="D43" s="441" t="s">
        <v>12</v>
      </c>
      <c r="E43" s="407" t="s">
        <v>350</v>
      </c>
      <c r="F43" s="417">
        <v>-1000</v>
      </c>
      <c r="G43" s="426">
        <v>24147</v>
      </c>
      <c r="H43" s="427">
        <v>24106</v>
      </c>
      <c r="I43" s="427">
        <f>G43-H43</f>
        <v>41</v>
      </c>
      <c r="J43" s="427">
        <f t="shared" si="0"/>
        <v>-41000</v>
      </c>
      <c r="K43" s="432">
        <f t="shared" si="1"/>
        <v>-0.041</v>
      </c>
      <c r="L43" s="426">
        <v>980962</v>
      </c>
      <c r="M43" s="427">
        <v>981050</v>
      </c>
      <c r="N43" s="427">
        <f>L43-M43</f>
        <v>-88</v>
      </c>
      <c r="O43" s="427">
        <f t="shared" si="2"/>
        <v>88000</v>
      </c>
      <c r="P43" s="432">
        <f t="shared" si="3"/>
        <v>0.088</v>
      </c>
      <c r="Q43" s="700"/>
    </row>
    <row r="44" spans="1:17" s="691" customFormat="1" ht="13.5" customHeight="1">
      <c r="A44" s="342">
        <v>29</v>
      </c>
      <c r="B44" s="435" t="s">
        <v>16</v>
      </c>
      <c r="C44" s="417">
        <v>4865036</v>
      </c>
      <c r="D44" s="441" t="s">
        <v>12</v>
      </c>
      <c r="E44" s="407" t="s">
        <v>350</v>
      </c>
      <c r="F44" s="417">
        <v>-1000</v>
      </c>
      <c r="G44" s="342">
        <v>7084</v>
      </c>
      <c r="H44" s="427">
        <v>7100</v>
      </c>
      <c r="I44" s="343">
        <f>G44-H44</f>
        <v>-16</v>
      </c>
      <c r="J44" s="343">
        <f t="shared" si="0"/>
        <v>16000</v>
      </c>
      <c r="K44" s="697">
        <f t="shared" si="1"/>
        <v>0.016</v>
      </c>
      <c r="L44" s="342">
        <v>996775</v>
      </c>
      <c r="M44" s="427">
        <v>996776</v>
      </c>
      <c r="N44" s="343">
        <f>L44-M44</f>
        <v>-1</v>
      </c>
      <c r="O44" s="343">
        <f t="shared" si="2"/>
        <v>1000</v>
      </c>
      <c r="P44" s="697">
        <f t="shared" si="3"/>
        <v>0.001</v>
      </c>
      <c r="Q44" s="694"/>
    </row>
    <row r="45" spans="2:17" ht="14.25" customHeight="1">
      <c r="B45" s="436" t="s">
        <v>39</v>
      </c>
      <c r="C45" s="417"/>
      <c r="D45" s="442"/>
      <c r="E45" s="407"/>
      <c r="F45" s="417"/>
      <c r="G45" s="423"/>
      <c r="H45" s="424"/>
      <c r="I45" s="424"/>
      <c r="J45" s="424"/>
      <c r="K45" s="425"/>
      <c r="L45" s="423"/>
      <c r="M45" s="424"/>
      <c r="N45" s="424"/>
      <c r="O45" s="424"/>
      <c r="P45" s="425"/>
      <c r="Q45" s="179"/>
    </row>
    <row r="46" spans="1:17" ht="15.75" customHeight="1">
      <c r="A46" s="342">
        <v>30</v>
      </c>
      <c r="B46" s="435" t="s">
        <v>40</v>
      </c>
      <c r="C46" s="417">
        <v>4865056</v>
      </c>
      <c r="D46" s="441" t="s">
        <v>12</v>
      </c>
      <c r="E46" s="407" t="s">
        <v>350</v>
      </c>
      <c r="F46" s="417">
        <v>-1000</v>
      </c>
      <c r="G46" s="423">
        <v>6947</v>
      </c>
      <c r="H46" s="424">
        <v>6847</v>
      </c>
      <c r="I46" s="424">
        <f>G46-H46</f>
        <v>100</v>
      </c>
      <c r="J46" s="424">
        <f t="shared" si="0"/>
        <v>-100000</v>
      </c>
      <c r="K46" s="425">
        <f t="shared" si="1"/>
        <v>-0.1</v>
      </c>
      <c r="L46" s="423">
        <v>923764</v>
      </c>
      <c r="M46" s="424">
        <v>923854</v>
      </c>
      <c r="N46" s="424">
        <f>L46-M46</f>
        <v>-90</v>
      </c>
      <c r="O46" s="424">
        <f t="shared" si="2"/>
        <v>90000</v>
      </c>
      <c r="P46" s="425">
        <f t="shared" si="3"/>
        <v>0.09</v>
      </c>
      <c r="Q46" s="179"/>
    </row>
    <row r="47" spans="1:17" ht="15.75" customHeight="1">
      <c r="A47" s="342"/>
      <c r="B47" s="436" t="s">
        <v>386</v>
      </c>
      <c r="C47" s="417"/>
      <c r="D47" s="441"/>
      <c r="E47" s="407"/>
      <c r="F47" s="417"/>
      <c r="G47" s="423"/>
      <c r="H47" s="424"/>
      <c r="I47" s="424"/>
      <c r="J47" s="424"/>
      <c r="K47" s="425"/>
      <c r="L47" s="423"/>
      <c r="M47" s="424"/>
      <c r="N47" s="424"/>
      <c r="O47" s="424"/>
      <c r="P47" s="425"/>
      <c r="Q47" s="179"/>
    </row>
    <row r="48" spans="1:17" s="691" customFormat="1" ht="18.75" customHeight="1">
      <c r="A48" s="342">
        <v>31</v>
      </c>
      <c r="B48" s="435" t="s">
        <v>393</v>
      </c>
      <c r="C48" s="417">
        <v>4864992</v>
      </c>
      <c r="D48" s="441" t="s">
        <v>12</v>
      </c>
      <c r="E48" s="407" t="s">
        <v>350</v>
      </c>
      <c r="F48" s="417">
        <v>-1000</v>
      </c>
      <c r="G48" s="426">
        <v>191</v>
      </c>
      <c r="H48" s="427">
        <v>150</v>
      </c>
      <c r="I48" s="427">
        <f>G48-H48</f>
        <v>41</v>
      </c>
      <c r="J48" s="427">
        <f>$F48*I48</f>
        <v>-41000</v>
      </c>
      <c r="K48" s="432">
        <f>J48/1000000</f>
        <v>-0.041</v>
      </c>
      <c r="L48" s="426">
        <v>998866</v>
      </c>
      <c r="M48" s="427">
        <v>998898</v>
      </c>
      <c r="N48" s="427">
        <f>L48-M48</f>
        <v>-32</v>
      </c>
      <c r="O48" s="427">
        <f>$F48*N48</f>
        <v>32000</v>
      </c>
      <c r="P48" s="432">
        <f>O48/1000000</f>
        <v>0.032</v>
      </c>
      <c r="Q48" s="765"/>
    </row>
    <row r="49" spans="1:17" s="691" customFormat="1" ht="15.75" customHeight="1">
      <c r="A49" s="342">
        <v>32</v>
      </c>
      <c r="B49" s="435" t="s">
        <v>387</v>
      </c>
      <c r="C49" s="417">
        <v>4864981</v>
      </c>
      <c r="D49" s="441" t="s">
        <v>12</v>
      </c>
      <c r="E49" s="407" t="s">
        <v>350</v>
      </c>
      <c r="F49" s="417">
        <v>-1000</v>
      </c>
      <c r="G49" s="426">
        <v>358</v>
      </c>
      <c r="H49" s="427">
        <v>283</v>
      </c>
      <c r="I49" s="427">
        <f>G49-H49</f>
        <v>75</v>
      </c>
      <c r="J49" s="427">
        <f>$F49*I49</f>
        <v>-75000</v>
      </c>
      <c r="K49" s="432">
        <f>J49/1000000</f>
        <v>-0.075</v>
      </c>
      <c r="L49" s="426">
        <v>1141</v>
      </c>
      <c r="M49" s="427">
        <v>876</v>
      </c>
      <c r="N49" s="427">
        <f>L49-M49</f>
        <v>265</v>
      </c>
      <c r="O49" s="427">
        <f>$F49*N49</f>
        <v>-265000</v>
      </c>
      <c r="P49" s="432">
        <f>O49/1000000</f>
        <v>-0.265</v>
      </c>
      <c r="Q49" s="765"/>
    </row>
    <row r="50" spans="1:17" ht="12" customHeight="1">
      <c r="A50" s="342"/>
      <c r="B50" s="437" t="s">
        <v>407</v>
      </c>
      <c r="C50" s="417"/>
      <c r="D50" s="441"/>
      <c r="E50" s="407"/>
      <c r="F50" s="417"/>
      <c r="G50" s="423"/>
      <c r="H50" s="424"/>
      <c r="I50" s="424"/>
      <c r="J50" s="424"/>
      <c r="K50" s="425"/>
      <c r="L50" s="423"/>
      <c r="M50" s="424"/>
      <c r="N50" s="424"/>
      <c r="O50" s="424"/>
      <c r="P50" s="425"/>
      <c r="Q50" s="551"/>
    </row>
    <row r="51" spans="1:17" s="691" customFormat="1" ht="15.75" customHeight="1">
      <c r="A51" s="342">
        <v>33</v>
      </c>
      <c r="B51" s="435" t="s">
        <v>15</v>
      </c>
      <c r="C51" s="417">
        <v>5128463</v>
      </c>
      <c r="D51" s="441" t="s">
        <v>12</v>
      </c>
      <c r="E51" s="407" t="s">
        <v>350</v>
      </c>
      <c r="F51" s="417">
        <v>-1000</v>
      </c>
      <c r="G51" s="426">
        <v>2785</v>
      </c>
      <c r="H51" s="427">
        <v>2885</v>
      </c>
      <c r="I51" s="427">
        <f>G51-H51</f>
        <v>-100</v>
      </c>
      <c r="J51" s="427">
        <f>$F51*I51</f>
        <v>100000</v>
      </c>
      <c r="K51" s="432">
        <f>J51/1000000</f>
        <v>0.1</v>
      </c>
      <c r="L51" s="426">
        <v>998688</v>
      </c>
      <c r="M51" s="427">
        <v>998695</v>
      </c>
      <c r="N51" s="427">
        <f>L51-M51</f>
        <v>-7</v>
      </c>
      <c r="O51" s="427">
        <f>$F51*N51</f>
        <v>7000</v>
      </c>
      <c r="P51" s="432">
        <f>O51/1000000</f>
        <v>0.007</v>
      </c>
      <c r="Q51" s="703"/>
    </row>
    <row r="52" spans="1:17" ht="22.5" customHeight="1">
      <c r="A52" s="342">
        <v>34</v>
      </c>
      <c r="B52" s="435" t="s">
        <v>16</v>
      </c>
      <c r="C52" s="417">
        <v>5128456</v>
      </c>
      <c r="D52" s="441" t="s">
        <v>12</v>
      </c>
      <c r="E52" s="407" t="s">
        <v>350</v>
      </c>
      <c r="F52" s="417">
        <v>-1000</v>
      </c>
      <c r="G52" s="426">
        <v>3308</v>
      </c>
      <c r="H52" s="427">
        <v>3308</v>
      </c>
      <c r="I52" s="427">
        <f>G52-H52</f>
        <v>0</v>
      </c>
      <c r="J52" s="427">
        <f>$F52*I52</f>
        <v>0</v>
      </c>
      <c r="K52" s="432">
        <f>J52/1000000</f>
        <v>0</v>
      </c>
      <c r="L52" s="426">
        <v>999995</v>
      </c>
      <c r="M52" s="427">
        <v>999995</v>
      </c>
      <c r="N52" s="427">
        <f>L52-M52</f>
        <v>0</v>
      </c>
      <c r="O52" s="427">
        <f>$F52*N52</f>
        <v>0</v>
      </c>
      <c r="P52" s="432">
        <f>O52/1000000</f>
        <v>0</v>
      </c>
      <c r="Q52" s="719"/>
    </row>
    <row r="53" spans="1:17" ht="15" customHeight="1">
      <c r="A53" s="342"/>
      <c r="B53" s="437" t="s">
        <v>411</v>
      </c>
      <c r="C53" s="417"/>
      <c r="D53" s="441"/>
      <c r="E53" s="407"/>
      <c r="F53" s="417"/>
      <c r="G53" s="426"/>
      <c r="H53" s="427"/>
      <c r="I53" s="427"/>
      <c r="J53" s="427"/>
      <c r="K53" s="432"/>
      <c r="L53" s="426"/>
      <c r="M53" s="427"/>
      <c r="N53" s="427"/>
      <c r="O53" s="427"/>
      <c r="P53" s="432"/>
      <c r="Q53" s="719"/>
    </row>
    <row r="54" spans="1:17" s="691" customFormat="1" ht="15.75" customHeight="1">
      <c r="A54" s="342">
        <v>35</v>
      </c>
      <c r="B54" s="435" t="s">
        <v>15</v>
      </c>
      <c r="C54" s="417">
        <v>4864903</v>
      </c>
      <c r="D54" s="441" t="s">
        <v>12</v>
      </c>
      <c r="E54" s="407" t="s">
        <v>350</v>
      </c>
      <c r="F54" s="417">
        <v>-1000</v>
      </c>
      <c r="G54" s="426">
        <v>996116</v>
      </c>
      <c r="H54" s="427">
        <v>996151</v>
      </c>
      <c r="I54" s="427">
        <f>G54-H54</f>
        <v>-35</v>
      </c>
      <c r="J54" s="427">
        <f>$F54*I54</f>
        <v>35000</v>
      </c>
      <c r="K54" s="432">
        <f>J54/1000000</f>
        <v>0.035</v>
      </c>
      <c r="L54" s="426">
        <v>999606</v>
      </c>
      <c r="M54" s="427">
        <v>999774</v>
      </c>
      <c r="N54" s="427">
        <f>L54-M54</f>
        <v>-168</v>
      </c>
      <c r="O54" s="427">
        <f>$F54*N54</f>
        <v>168000</v>
      </c>
      <c r="P54" s="432">
        <f>O54/1000000</f>
        <v>0.168</v>
      </c>
      <c r="Q54" s="694"/>
    </row>
    <row r="55" spans="1:17" s="691" customFormat="1" ht="15" customHeight="1">
      <c r="A55" s="342">
        <v>36</v>
      </c>
      <c r="B55" s="435" t="s">
        <v>16</v>
      </c>
      <c r="C55" s="417">
        <v>4864946</v>
      </c>
      <c r="D55" s="441" t="s">
        <v>12</v>
      </c>
      <c r="E55" s="407" t="s">
        <v>350</v>
      </c>
      <c r="F55" s="417">
        <v>-1000</v>
      </c>
      <c r="G55" s="426">
        <v>4500</v>
      </c>
      <c r="H55" s="427">
        <v>4521</v>
      </c>
      <c r="I55" s="427">
        <f>G55-H55</f>
        <v>-21</v>
      </c>
      <c r="J55" s="427">
        <f>$F55*I55</f>
        <v>21000</v>
      </c>
      <c r="K55" s="432">
        <f>J55/1000000</f>
        <v>0.021</v>
      </c>
      <c r="L55" s="426">
        <v>999993</v>
      </c>
      <c r="M55" s="427">
        <v>999992</v>
      </c>
      <c r="N55" s="427">
        <f>L55-M55</f>
        <v>1</v>
      </c>
      <c r="O55" s="427">
        <f>$F55*N55</f>
        <v>-1000</v>
      </c>
      <c r="P55" s="432">
        <f>O55/1000000</f>
        <v>-0.001</v>
      </c>
      <c r="Q55" s="694"/>
    </row>
    <row r="56" spans="1:17" ht="14.25" customHeight="1">
      <c r="A56" s="342"/>
      <c r="B56" s="437" t="s">
        <v>385</v>
      </c>
      <c r="C56" s="417"/>
      <c r="D56" s="441"/>
      <c r="E56" s="407"/>
      <c r="F56" s="417"/>
      <c r="G56" s="423"/>
      <c r="H56" s="424"/>
      <c r="I56" s="424"/>
      <c r="J56" s="424"/>
      <c r="K56" s="425"/>
      <c r="L56" s="423"/>
      <c r="M56" s="424"/>
      <c r="N56" s="424"/>
      <c r="O56" s="424"/>
      <c r="P56" s="425"/>
      <c r="Q56" s="179"/>
    </row>
    <row r="57" spans="1:17" ht="14.25" customHeight="1">
      <c r="A57" s="342"/>
      <c r="B57" s="437" t="s">
        <v>45</v>
      </c>
      <c r="C57" s="417"/>
      <c r="D57" s="441"/>
      <c r="E57" s="407"/>
      <c r="F57" s="417"/>
      <c r="G57" s="423"/>
      <c r="H57" s="424"/>
      <c r="I57" s="424"/>
      <c r="J57" s="424"/>
      <c r="K57" s="425"/>
      <c r="L57" s="423"/>
      <c r="M57" s="424"/>
      <c r="N57" s="424"/>
      <c r="O57" s="424"/>
      <c r="P57" s="425"/>
      <c r="Q57" s="179"/>
    </row>
    <row r="58" spans="1:17" s="691" customFormat="1" ht="15.75" customHeight="1">
      <c r="A58" s="343">
        <v>37</v>
      </c>
      <c r="B58" s="435" t="s">
        <v>46</v>
      </c>
      <c r="C58" s="417">
        <v>4864843</v>
      </c>
      <c r="D58" s="441" t="s">
        <v>12</v>
      </c>
      <c r="E58" s="407" t="s">
        <v>350</v>
      </c>
      <c r="F58" s="417">
        <v>1000</v>
      </c>
      <c r="G58" s="426">
        <v>2142</v>
      </c>
      <c r="H58" s="427">
        <v>2140</v>
      </c>
      <c r="I58" s="427">
        <f>G58-H58</f>
        <v>2</v>
      </c>
      <c r="J58" s="427">
        <f t="shared" si="0"/>
        <v>2000</v>
      </c>
      <c r="K58" s="432">
        <f t="shared" si="1"/>
        <v>0.002</v>
      </c>
      <c r="L58" s="426">
        <v>24346</v>
      </c>
      <c r="M58" s="427">
        <v>24172</v>
      </c>
      <c r="N58" s="427">
        <f>L58-M58</f>
        <v>174</v>
      </c>
      <c r="O58" s="427">
        <f t="shared" si="2"/>
        <v>174000</v>
      </c>
      <c r="P58" s="432">
        <f t="shared" si="3"/>
        <v>0.174</v>
      </c>
      <c r="Q58" s="700"/>
    </row>
    <row r="59" spans="1:17" s="769" customFormat="1" ht="18.75" thickBot="1">
      <c r="A59" s="766">
        <v>38</v>
      </c>
      <c r="B59" s="767" t="s">
        <v>47</v>
      </c>
      <c r="C59" s="387">
        <v>4864835</v>
      </c>
      <c r="D59" s="309" t="s">
        <v>12</v>
      </c>
      <c r="E59" s="310" t="s">
        <v>350</v>
      </c>
      <c r="F59" s="768">
        <v>1000</v>
      </c>
      <c r="G59" s="698">
        <v>27</v>
      </c>
      <c r="H59" s="699">
        <v>19</v>
      </c>
      <c r="I59" s="406">
        <f>G59-H59</f>
        <v>8</v>
      </c>
      <c r="J59" s="406">
        <f>$F59*I59</f>
        <v>8000</v>
      </c>
      <c r="K59" s="406">
        <f>J59/1000000</f>
        <v>0.008</v>
      </c>
      <c r="L59" s="698">
        <v>186</v>
      </c>
      <c r="M59" s="699">
        <v>24</v>
      </c>
      <c r="N59" s="406">
        <f>L59-M59</f>
        <v>162</v>
      </c>
      <c r="O59" s="406">
        <f>$F59*N59</f>
        <v>162000</v>
      </c>
      <c r="P59" s="406">
        <f>O59/1000000</f>
        <v>0.162</v>
      </c>
      <c r="Q59" s="770"/>
    </row>
    <row r="60" spans="1:17" ht="21.75" customHeight="1" thickBot="1" thickTop="1">
      <c r="A60" s="343"/>
      <c r="B60" s="764" t="s">
        <v>315</v>
      </c>
      <c r="C60" s="45"/>
      <c r="D60" s="442"/>
      <c r="E60" s="407"/>
      <c r="F60" s="45"/>
      <c r="G60" s="424"/>
      <c r="H60" s="424"/>
      <c r="I60" s="424"/>
      <c r="J60" s="424"/>
      <c r="K60" s="424"/>
      <c r="L60" s="424"/>
      <c r="M60" s="424"/>
      <c r="N60" s="424"/>
      <c r="O60" s="424"/>
      <c r="P60" s="424"/>
      <c r="Q60" s="215" t="str">
        <f>Q1</f>
        <v>AUGUST-2015</v>
      </c>
    </row>
    <row r="61" spans="1:17" ht="15.75" customHeight="1" thickTop="1">
      <c r="A61" s="341"/>
      <c r="B61" s="434" t="s">
        <v>48</v>
      </c>
      <c r="C61" s="404"/>
      <c r="D61" s="444"/>
      <c r="E61" s="444"/>
      <c r="F61" s="404"/>
      <c r="G61" s="430"/>
      <c r="H61" s="429"/>
      <c r="I61" s="429"/>
      <c r="J61" s="429"/>
      <c r="K61" s="431"/>
      <c r="L61" s="430"/>
      <c r="M61" s="429"/>
      <c r="N61" s="429"/>
      <c r="O61" s="429"/>
      <c r="P61" s="431"/>
      <c r="Q61" s="178"/>
    </row>
    <row r="62" spans="1:17" ht="15.75" customHeight="1">
      <c r="A62" s="342">
        <v>39</v>
      </c>
      <c r="B62" s="438" t="s">
        <v>85</v>
      </c>
      <c r="C62" s="417">
        <v>4865169</v>
      </c>
      <c r="D62" s="442" t="s">
        <v>12</v>
      </c>
      <c r="E62" s="407" t="s">
        <v>350</v>
      </c>
      <c r="F62" s="417">
        <v>1000</v>
      </c>
      <c r="G62" s="423">
        <v>1360</v>
      </c>
      <c r="H62" s="424">
        <v>1360</v>
      </c>
      <c r="I62" s="424">
        <f>G62-H62</f>
        <v>0</v>
      </c>
      <c r="J62" s="424">
        <f t="shared" si="0"/>
        <v>0</v>
      </c>
      <c r="K62" s="425">
        <f t="shared" si="1"/>
        <v>0</v>
      </c>
      <c r="L62" s="423">
        <v>61309</v>
      </c>
      <c r="M62" s="424">
        <v>61309</v>
      </c>
      <c r="N62" s="424">
        <f>L62-M62</f>
        <v>0</v>
      </c>
      <c r="O62" s="424">
        <f t="shared" si="2"/>
        <v>0</v>
      </c>
      <c r="P62" s="425">
        <f t="shared" si="3"/>
        <v>0</v>
      </c>
      <c r="Q62" s="179"/>
    </row>
    <row r="63" spans="1:17" ht="15.75" customHeight="1">
      <c r="A63" s="342"/>
      <c r="B63" s="436" t="s">
        <v>312</v>
      </c>
      <c r="C63" s="417"/>
      <c r="D63" s="442"/>
      <c r="E63" s="407"/>
      <c r="F63" s="417"/>
      <c r="G63" s="426"/>
      <c r="H63" s="427"/>
      <c r="I63" s="424"/>
      <c r="J63" s="424"/>
      <c r="K63" s="425"/>
      <c r="L63" s="426"/>
      <c r="M63" s="424"/>
      <c r="N63" s="424"/>
      <c r="O63" s="424"/>
      <c r="P63" s="425"/>
      <c r="Q63" s="179"/>
    </row>
    <row r="64" spans="1:17" s="691" customFormat="1" ht="15.75" customHeight="1">
      <c r="A64" s="342">
        <v>40</v>
      </c>
      <c r="B64" s="435" t="s">
        <v>311</v>
      </c>
      <c r="C64" s="417">
        <v>4864806</v>
      </c>
      <c r="D64" s="442" t="s">
        <v>12</v>
      </c>
      <c r="E64" s="407" t="s">
        <v>350</v>
      </c>
      <c r="F64" s="417">
        <v>125</v>
      </c>
      <c r="G64" s="426">
        <v>173146</v>
      </c>
      <c r="H64" s="427">
        <v>173282</v>
      </c>
      <c r="I64" s="427">
        <f>G64-H64</f>
        <v>-136</v>
      </c>
      <c r="J64" s="427">
        <f>$F64*I64</f>
        <v>-17000</v>
      </c>
      <c r="K64" s="432">
        <f>J64/1000000</f>
        <v>-0.017</v>
      </c>
      <c r="L64" s="426">
        <v>261196</v>
      </c>
      <c r="M64" s="427">
        <v>261314</v>
      </c>
      <c r="N64" s="427">
        <f>L64-M64</f>
        <v>-118</v>
      </c>
      <c r="O64" s="427">
        <f>$F64*N64</f>
        <v>-14750</v>
      </c>
      <c r="P64" s="432">
        <f>O64/1000000</f>
        <v>-0.01475</v>
      </c>
      <c r="Q64" s="700"/>
    </row>
    <row r="65" spans="1:17" ht="15.75" customHeight="1">
      <c r="A65" s="342"/>
      <c r="B65" s="371" t="s">
        <v>54</v>
      </c>
      <c r="C65" s="418"/>
      <c r="D65" s="445"/>
      <c r="E65" s="445"/>
      <c r="F65" s="418"/>
      <c r="G65" s="423"/>
      <c r="H65" s="424"/>
      <c r="I65" s="424"/>
      <c r="J65" s="424"/>
      <c r="K65" s="425"/>
      <c r="L65" s="423"/>
      <c r="M65" s="424"/>
      <c r="N65" s="424"/>
      <c r="O65" s="424"/>
      <c r="P65" s="425"/>
      <c r="Q65" s="179"/>
    </row>
    <row r="66" spans="1:17" ht="15.75" customHeight="1">
      <c r="A66" s="342">
        <v>41</v>
      </c>
      <c r="B66" s="439" t="s">
        <v>55</v>
      </c>
      <c r="C66" s="418">
        <v>4865090</v>
      </c>
      <c r="D66" s="446" t="s">
        <v>12</v>
      </c>
      <c r="E66" s="407" t="s">
        <v>350</v>
      </c>
      <c r="F66" s="418">
        <v>100</v>
      </c>
      <c r="G66" s="423">
        <v>9232</v>
      </c>
      <c r="H66" s="424">
        <v>9227</v>
      </c>
      <c r="I66" s="424">
        <f>G66-H66</f>
        <v>5</v>
      </c>
      <c r="J66" s="424">
        <f>$F66*I66</f>
        <v>500</v>
      </c>
      <c r="K66" s="425">
        <f>J66/1000000</f>
        <v>0.0005</v>
      </c>
      <c r="L66" s="423">
        <v>31867</v>
      </c>
      <c r="M66" s="424">
        <v>30558</v>
      </c>
      <c r="N66" s="424">
        <f>L66-M66</f>
        <v>1309</v>
      </c>
      <c r="O66" s="424">
        <f>$F66*N66</f>
        <v>130900</v>
      </c>
      <c r="P66" s="425">
        <f>O66/1000000</f>
        <v>0.1309</v>
      </c>
      <c r="Q66" s="517"/>
    </row>
    <row r="67" spans="1:17" ht="15.75" customHeight="1">
      <c r="A67" s="342">
        <v>42</v>
      </c>
      <c r="B67" s="439" t="s">
        <v>56</v>
      </c>
      <c r="C67" s="418">
        <v>4902519</v>
      </c>
      <c r="D67" s="446" t="s">
        <v>12</v>
      </c>
      <c r="E67" s="407" t="s">
        <v>350</v>
      </c>
      <c r="F67" s="418">
        <v>100</v>
      </c>
      <c r="G67" s="423">
        <v>11053</v>
      </c>
      <c r="H67" s="424">
        <v>11052</v>
      </c>
      <c r="I67" s="424">
        <f>G67-H67</f>
        <v>1</v>
      </c>
      <c r="J67" s="424">
        <f>$F67*I67</f>
        <v>100</v>
      </c>
      <c r="K67" s="425">
        <f>J67/1000000</f>
        <v>0.0001</v>
      </c>
      <c r="L67" s="423">
        <v>63439</v>
      </c>
      <c r="M67" s="424">
        <v>62227</v>
      </c>
      <c r="N67" s="424">
        <f>L67-M67</f>
        <v>1212</v>
      </c>
      <c r="O67" s="424">
        <f>$F67*N67</f>
        <v>121200</v>
      </c>
      <c r="P67" s="425">
        <f>O67/1000000</f>
        <v>0.1212</v>
      </c>
      <c r="Q67" s="179"/>
    </row>
    <row r="68" spans="1:17" ht="15.75" customHeight="1">
      <c r="A68" s="342">
        <v>43</v>
      </c>
      <c r="B68" s="439" t="s">
        <v>57</v>
      </c>
      <c r="C68" s="418">
        <v>4902520</v>
      </c>
      <c r="D68" s="446" t="s">
        <v>12</v>
      </c>
      <c r="E68" s="407" t="s">
        <v>350</v>
      </c>
      <c r="F68" s="418">
        <v>100</v>
      </c>
      <c r="G68" s="423">
        <v>18947</v>
      </c>
      <c r="H68" s="424">
        <v>18649</v>
      </c>
      <c r="I68" s="424">
        <f>G68-H68</f>
        <v>298</v>
      </c>
      <c r="J68" s="424">
        <f>$F68*I68</f>
        <v>29800</v>
      </c>
      <c r="K68" s="425">
        <f>J68/1000000</f>
        <v>0.0298</v>
      </c>
      <c r="L68" s="423">
        <v>65673</v>
      </c>
      <c r="M68" s="424">
        <v>65321</v>
      </c>
      <c r="N68" s="424">
        <f>L68-M68</f>
        <v>352</v>
      </c>
      <c r="O68" s="424">
        <f>$F68*N68</f>
        <v>35200</v>
      </c>
      <c r="P68" s="425">
        <f>O68/1000000</f>
        <v>0.0352</v>
      </c>
      <c r="Q68" s="179"/>
    </row>
    <row r="69" spans="1:17" ht="15.75" customHeight="1">
      <c r="A69" s="342"/>
      <c r="B69" s="371" t="s">
        <v>58</v>
      </c>
      <c r="C69" s="418"/>
      <c r="D69" s="445"/>
      <c r="E69" s="445"/>
      <c r="F69" s="418"/>
      <c r="G69" s="423"/>
      <c r="H69" s="424"/>
      <c r="I69" s="424"/>
      <c r="J69" s="424"/>
      <c r="K69" s="425"/>
      <c r="L69" s="423"/>
      <c r="M69" s="424"/>
      <c r="N69" s="424"/>
      <c r="O69" s="424"/>
      <c r="P69" s="425"/>
      <c r="Q69" s="179"/>
    </row>
    <row r="70" spans="1:17" s="691" customFormat="1" ht="15.75" customHeight="1">
      <c r="A70" s="342">
        <v>44</v>
      </c>
      <c r="B70" s="439" t="s">
        <v>59</v>
      </c>
      <c r="C70" s="418">
        <v>4902554</v>
      </c>
      <c r="D70" s="446" t="s">
        <v>12</v>
      </c>
      <c r="E70" s="407" t="s">
        <v>350</v>
      </c>
      <c r="F70" s="418">
        <v>100</v>
      </c>
      <c r="G70" s="426">
        <v>7644</v>
      </c>
      <c r="H70" s="427">
        <v>7530</v>
      </c>
      <c r="I70" s="427">
        <f>G70-H70</f>
        <v>114</v>
      </c>
      <c r="J70" s="427">
        <f>$F70*I70</f>
        <v>11400</v>
      </c>
      <c r="K70" s="432">
        <f>J70/1000000</f>
        <v>0.0114</v>
      </c>
      <c r="L70" s="426">
        <v>5867</v>
      </c>
      <c r="M70" s="427">
        <v>5509</v>
      </c>
      <c r="N70" s="427">
        <f>L70-M70</f>
        <v>358</v>
      </c>
      <c r="O70" s="427">
        <f>$F70*N70</f>
        <v>35800</v>
      </c>
      <c r="P70" s="432">
        <f>O70/1000000</f>
        <v>0.0358</v>
      </c>
      <c r="Q70" s="700"/>
    </row>
    <row r="71" spans="1:17" s="691" customFormat="1" ht="15.75" customHeight="1">
      <c r="A71" s="342">
        <v>45</v>
      </c>
      <c r="B71" s="439" t="s">
        <v>60</v>
      </c>
      <c r="C71" s="418">
        <v>4902522</v>
      </c>
      <c r="D71" s="446" t="s">
        <v>12</v>
      </c>
      <c r="E71" s="407" t="s">
        <v>350</v>
      </c>
      <c r="F71" s="418">
        <v>100</v>
      </c>
      <c r="G71" s="426">
        <v>840</v>
      </c>
      <c r="H71" s="427">
        <v>840</v>
      </c>
      <c r="I71" s="427">
        <f aca="true" t="shared" si="6" ref="I71:I76">G71-H71</f>
        <v>0</v>
      </c>
      <c r="J71" s="427">
        <f aca="true" t="shared" si="7" ref="J71:J76">$F71*I71</f>
        <v>0</v>
      </c>
      <c r="K71" s="432">
        <f aca="true" t="shared" si="8" ref="K71:K76">J71/1000000</f>
        <v>0</v>
      </c>
      <c r="L71" s="426">
        <v>185</v>
      </c>
      <c r="M71" s="427">
        <v>185</v>
      </c>
      <c r="N71" s="427">
        <f aca="true" t="shared" si="9" ref="N71:N76">L71-M71</f>
        <v>0</v>
      </c>
      <c r="O71" s="427">
        <f aca="true" t="shared" si="10" ref="O71:O76">$F71*N71</f>
        <v>0</v>
      </c>
      <c r="P71" s="432">
        <f aca="true" t="shared" si="11" ref="P71:P76">O71/1000000</f>
        <v>0</v>
      </c>
      <c r="Q71" s="700"/>
    </row>
    <row r="72" spans="1:17" s="691" customFormat="1" ht="15.75" customHeight="1">
      <c r="A72" s="342">
        <v>46</v>
      </c>
      <c r="B72" s="439" t="s">
        <v>61</v>
      </c>
      <c r="C72" s="418">
        <v>4902523</v>
      </c>
      <c r="D72" s="446" t="s">
        <v>12</v>
      </c>
      <c r="E72" s="407" t="s">
        <v>350</v>
      </c>
      <c r="F72" s="418">
        <v>100</v>
      </c>
      <c r="G72" s="426">
        <v>999815</v>
      </c>
      <c r="H72" s="427">
        <v>999815</v>
      </c>
      <c r="I72" s="427">
        <f t="shared" si="6"/>
        <v>0</v>
      </c>
      <c r="J72" s="427">
        <f t="shared" si="7"/>
        <v>0</v>
      </c>
      <c r="K72" s="432">
        <f t="shared" si="8"/>
        <v>0</v>
      </c>
      <c r="L72" s="426">
        <v>999943</v>
      </c>
      <c r="M72" s="427">
        <v>999943</v>
      </c>
      <c r="N72" s="427">
        <f t="shared" si="9"/>
        <v>0</v>
      </c>
      <c r="O72" s="427">
        <f t="shared" si="10"/>
        <v>0</v>
      </c>
      <c r="P72" s="432">
        <f t="shared" si="11"/>
        <v>0</v>
      </c>
      <c r="Q72" s="700"/>
    </row>
    <row r="73" spans="1:17" s="691" customFormat="1" ht="15.75" customHeight="1">
      <c r="A73" s="342">
        <v>47</v>
      </c>
      <c r="B73" s="439" t="s">
        <v>62</v>
      </c>
      <c r="C73" s="418">
        <v>4902547</v>
      </c>
      <c r="D73" s="446" t="s">
        <v>12</v>
      </c>
      <c r="E73" s="407" t="s">
        <v>350</v>
      </c>
      <c r="F73" s="418">
        <v>100</v>
      </c>
      <c r="G73" s="426">
        <v>5885</v>
      </c>
      <c r="H73" s="427">
        <v>5885</v>
      </c>
      <c r="I73" s="427">
        <f>G73-H73</f>
        <v>0</v>
      </c>
      <c r="J73" s="427">
        <f>$F73*I73</f>
        <v>0</v>
      </c>
      <c r="K73" s="432">
        <f>J73/1000000</f>
        <v>0</v>
      </c>
      <c r="L73" s="426">
        <v>8891</v>
      </c>
      <c r="M73" s="427">
        <v>8891</v>
      </c>
      <c r="N73" s="427">
        <f>L73-M73</f>
        <v>0</v>
      </c>
      <c r="O73" s="427">
        <f>$F73*N73</f>
        <v>0</v>
      </c>
      <c r="P73" s="432">
        <f>O73/1000000</f>
        <v>0</v>
      </c>
      <c r="Q73" s="700"/>
    </row>
    <row r="74" spans="1:17" s="691" customFormat="1" ht="15.75" customHeight="1">
      <c r="A74" s="342">
        <v>48</v>
      </c>
      <c r="B74" s="439" t="s">
        <v>63</v>
      </c>
      <c r="C74" s="418">
        <v>4902605</v>
      </c>
      <c r="D74" s="446" t="s">
        <v>12</v>
      </c>
      <c r="E74" s="407" t="s">
        <v>350</v>
      </c>
      <c r="F74" s="701">
        <v>1333.33</v>
      </c>
      <c r="G74" s="426">
        <v>0</v>
      </c>
      <c r="H74" s="427">
        <v>0</v>
      </c>
      <c r="I74" s="427">
        <f t="shared" si="6"/>
        <v>0</v>
      </c>
      <c r="J74" s="427">
        <f t="shared" si="7"/>
        <v>0</v>
      </c>
      <c r="K74" s="432">
        <f t="shared" si="8"/>
        <v>0</v>
      </c>
      <c r="L74" s="426">
        <v>0</v>
      </c>
      <c r="M74" s="427">
        <v>0</v>
      </c>
      <c r="N74" s="427">
        <f t="shared" si="9"/>
        <v>0</v>
      </c>
      <c r="O74" s="427">
        <f t="shared" si="10"/>
        <v>0</v>
      </c>
      <c r="P74" s="432">
        <f t="shared" si="11"/>
        <v>0</v>
      </c>
      <c r="Q74" s="702"/>
    </row>
    <row r="75" spans="1:17" ht="15.75" customHeight="1">
      <c r="A75" s="342">
        <v>49</v>
      </c>
      <c r="B75" s="439" t="s">
        <v>64</v>
      </c>
      <c r="C75" s="418">
        <v>4902526</v>
      </c>
      <c r="D75" s="446" t="s">
        <v>12</v>
      </c>
      <c r="E75" s="407" t="s">
        <v>350</v>
      </c>
      <c r="F75" s="418">
        <v>100</v>
      </c>
      <c r="G75" s="423">
        <v>17219</v>
      </c>
      <c r="H75" s="424">
        <v>17205</v>
      </c>
      <c r="I75" s="424">
        <f t="shared" si="6"/>
        <v>14</v>
      </c>
      <c r="J75" s="424">
        <f t="shared" si="7"/>
        <v>1400</v>
      </c>
      <c r="K75" s="425">
        <f t="shared" si="8"/>
        <v>0.0014</v>
      </c>
      <c r="L75" s="423">
        <v>20758</v>
      </c>
      <c r="M75" s="424">
        <v>20458</v>
      </c>
      <c r="N75" s="424">
        <f t="shared" si="9"/>
        <v>300</v>
      </c>
      <c r="O75" s="424">
        <f t="shared" si="10"/>
        <v>30000</v>
      </c>
      <c r="P75" s="425">
        <f t="shared" si="11"/>
        <v>0.03</v>
      </c>
      <c r="Q75" s="179"/>
    </row>
    <row r="76" spans="1:17" s="691" customFormat="1" ht="15.75" customHeight="1">
      <c r="A76" s="342">
        <v>50</v>
      </c>
      <c r="B76" s="439" t="s">
        <v>65</v>
      </c>
      <c r="C76" s="418">
        <v>4902529</v>
      </c>
      <c r="D76" s="446" t="s">
        <v>12</v>
      </c>
      <c r="E76" s="407" t="s">
        <v>350</v>
      </c>
      <c r="F76" s="701">
        <v>44.44</v>
      </c>
      <c r="G76" s="426">
        <v>995194</v>
      </c>
      <c r="H76" s="427">
        <v>995238</v>
      </c>
      <c r="I76" s="427">
        <f t="shared" si="6"/>
        <v>-44</v>
      </c>
      <c r="J76" s="427">
        <f t="shared" si="7"/>
        <v>-1955.36</v>
      </c>
      <c r="K76" s="432">
        <f t="shared" si="8"/>
        <v>-0.0019553599999999997</v>
      </c>
      <c r="L76" s="426">
        <v>683</v>
      </c>
      <c r="M76" s="427">
        <v>591</v>
      </c>
      <c r="N76" s="427">
        <f t="shared" si="9"/>
        <v>92</v>
      </c>
      <c r="O76" s="427">
        <f t="shared" si="10"/>
        <v>4088.4799999999996</v>
      </c>
      <c r="P76" s="432">
        <f t="shared" si="11"/>
        <v>0.004088479999999999</v>
      </c>
      <c r="Q76" s="702"/>
    </row>
    <row r="77" spans="1:17" ht="15.75" customHeight="1">
      <c r="A77" s="342"/>
      <c r="B77" s="371" t="s">
        <v>66</v>
      </c>
      <c r="C77" s="418"/>
      <c r="D77" s="445"/>
      <c r="E77" s="445"/>
      <c r="F77" s="418"/>
      <c r="G77" s="423"/>
      <c r="H77" s="424"/>
      <c r="I77" s="424"/>
      <c r="J77" s="424"/>
      <c r="K77" s="425"/>
      <c r="L77" s="423"/>
      <c r="M77" s="424"/>
      <c r="N77" s="424"/>
      <c r="O77" s="424"/>
      <c r="P77" s="425"/>
      <c r="Q77" s="179"/>
    </row>
    <row r="78" spans="1:17" ht="15.75" customHeight="1">
      <c r="A78" s="342">
        <v>51</v>
      </c>
      <c r="B78" s="439" t="s">
        <v>67</v>
      </c>
      <c r="C78" s="418">
        <v>4865091</v>
      </c>
      <c r="D78" s="446" t="s">
        <v>12</v>
      </c>
      <c r="E78" s="407" t="s">
        <v>350</v>
      </c>
      <c r="F78" s="418">
        <v>500</v>
      </c>
      <c r="G78" s="423">
        <v>5473</v>
      </c>
      <c r="H78" s="424">
        <v>5473</v>
      </c>
      <c r="I78" s="424">
        <f>G78-H78</f>
        <v>0</v>
      </c>
      <c r="J78" s="424">
        <f>$F78*I78</f>
        <v>0</v>
      </c>
      <c r="K78" s="425">
        <f>J78/1000000</f>
        <v>0</v>
      </c>
      <c r="L78" s="423">
        <v>32548</v>
      </c>
      <c r="M78" s="424">
        <v>32252</v>
      </c>
      <c r="N78" s="424">
        <f>L78-M78</f>
        <v>296</v>
      </c>
      <c r="O78" s="424">
        <f>$F78*N78</f>
        <v>148000</v>
      </c>
      <c r="P78" s="425">
        <f>O78/1000000</f>
        <v>0.148</v>
      </c>
      <c r="Q78" s="547"/>
    </row>
    <row r="79" spans="1:17" s="691" customFormat="1" ht="15.75" customHeight="1">
      <c r="A79" s="342">
        <v>52</v>
      </c>
      <c r="B79" s="439" t="s">
        <v>68</v>
      </c>
      <c r="C79" s="418">
        <v>4902530</v>
      </c>
      <c r="D79" s="446" t="s">
        <v>12</v>
      </c>
      <c r="E79" s="407" t="s">
        <v>350</v>
      </c>
      <c r="F79" s="418">
        <v>500</v>
      </c>
      <c r="G79" s="426">
        <v>3706</v>
      </c>
      <c r="H79" s="427">
        <v>3706</v>
      </c>
      <c r="I79" s="427">
        <f>G79-H79</f>
        <v>0</v>
      </c>
      <c r="J79" s="427">
        <f>$F79*I79</f>
        <v>0</v>
      </c>
      <c r="K79" s="432">
        <f>J79/1000000</f>
        <v>0</v>
      </c>
      <c r="L79" s="426">
        <v>29419</v>
      </c>
      <c r="M79" s="427">
        <v>29419</v>
      </c>
      <c r="N79" s="427">
        <f>L79-M79</f>
        <v>0</v>
      </c>
      <c r="O79" s="427">
        <f>$F79*N79</f>
        <v>0</v>
      </c>
      <c r="P79" s="432">
        <f>O79/1000000</f>
        <v>0</v>
      </c>
      <c r="Q79" s="700"/>
    </row>
    <row r="80" spans="1:17" s="691" customFormat="1" ht="15.75" customHeight="1">
      <c r="A80" s="342"/>
      <c r="B80" s="439"/>
      <c r="C80" s="418"/>
      <c r="D80" s="446"/>
      <c r="E80" s="407"/>
      <c r="F80" s="418"/>
      <c r="G80" s="426"/>
      <c r="H80" s="427"/>
      <c r="I80" s="427"/>
      <c r="J80" s="427"/>
      <c r="K80" s="432"/>
      <c r="L80" s="426"/>
      <c r="M80" s="427"/>
      <c r="N80" s="427"/>
      <c r="O80" s="427"/>
      <c r="P80" s="432">
        <v>0.0027</v>
      </c>
      <c r="Q80" s="700" t="s">
        <v>447</v>
      </c>
    </row>
    <row r="81" spans="1:17" s="691" customFormat="1" ht="15.75" customHeight="1">
      <c r="A81" s="342"/>
      <c r="B81" s="439"/>
      <c r="C81" s="418">
        <v>4902579</v>
      </c>
      <c r="D81" s="446" t="s">
        <v>12</v>
      </c>
      <c r="E81" s="407" t="s">
        <v>350</v>
      </c>
      <c r="F81" s="418">
        <v>500</v>
      </c>
      <c r="G81" s="426">
        <v>0</v>
      </c>
      <c r="H81" s="427">
        <v>0</v>
      </c>
      <c r="I81" s="427">
        <f>G81-H81</f>
        <v>0</v>
      </c>
      <c r="J81" s="427">
        <f>$F81*I81</f>
        <v>0</v>
      </c>
      <c r="K81" s="432">
        <f>J81/1000000</f>
        <v>0</v>
      </c>
      <c r="L81" s="426">
        <v>99</v>
      </c>
      <c r="M81" s="427">
        <v>0</v>
      </c>
      <c r="N81" s="427">
        <f>L81-M81</f>
        <v>99</v>
      </c>
      <c r="O81" s="427">
        <f>$F81*N81</f>
        <v>49500</v>
      </c>
      <c r="P81" s="432">
        <f>O81/1000000</f>
        <v>0.0495</v>
      </c>
      <c r="Q81" s="700" t="s">
        <v>445</v>
      </c>
    </row>
    <row r="82" spans="1:17" ht="15.75" customHeight="1">
      <c r="A82" s="342">
        <v>53</v>
      </c>
      <c r="B82" s="439" t="s">
        <v>69</v>
      </c>
      <c r="C82" s="418">
        <v>4902531</v>
      </c>
      <c r="D82" s="446" t="s">
        <v>12</v>
      </c>
      <c r="E82" s="407" t="s">
        <v>350</v>
      </c>
      <c r="F82" s="418">
        <v>500</v>
      </c>
      <c r="G82" s="423">
        <v>6712</v>
      </c>
      <c r="H82" s="424">
        <v>6676</v>
      </c>
      <c r="I82" s="424">
        <f>G82-H82</f>
        <v>36</v>
      </c>
      <c r="J82" s="424">
        <f>$F82*I82</f>
        <v>18000</v>
      </c>
      <c r="K82" s="425">
        <f>J82/1000000</f>
        <v>0.018</v>
      </c>
      <c r="L82" s="423">
        <v>14978</v>
      </c>
      <c r="M82" s="424">
        <v>14926</v>
      </c>
      <c r="N82" s="424">
        <f>L82-M82</f>
        <v>52</v>
      </c>
      <c r="O82" s="424">
        <f>$F82*N82</f>
        <v>26000</v>
      </c>
      <c r="P82" s="425">
        <f>O82/1000000</f>
        <v>0.026</v>
      </c>
      <c r="Q82" s="179"/>
    </row>
    <row r="83" spans="1:17" s="691" customFormat="1" ht="15.75" customHeight="1">
      <c r="A83" s="342">
        <v>54</v>
      </c>
      <c r="B83" s="439" t="s">
        <v>70</v>
      </c>
      <c r="C83" s="418">
        <v>4865072</v>
      </c>
      <c r="D83" s="446" t="s">
        <v>12</v>
      </c>
      <c r="E83" s="407" t="s">
        <v>350</v>
      </c>
      <c r="F83" s="701">
        <v>666.6666666666666</v>
      </c>
      <c r="G83" s="426">
        <v>2002</v>
      </c>
      <c r="H83" s="427">
        <v>1950</v>
      </c>
      <c r="I83" s="427">
        <f>G83-H83</f>
        <v>52</v>
      </c>
      <c r="J83" s="427">
        <f>$F83*I83</f>
        <v>34666.666666666664</v>
      </c>
      <c r="K83" s="432">
        <f>J83/1000000</f>
        <v>0.034666666666666665</v>
      </c>
      <c r="L83" s="426">
        <v>1066</v>
      </c>
      <c r="M83" s="427">
        <v>1023</v>
      </c>
      <c r="N83" s="427">
        <f>L83-M83</f>
        <v>43</v>
      </c>
      <c r="O83" s="427">
        <f>$F83*N83</f>
        <v>28666.666666666664</v>
      </c>
      <c r="P83" s="432">
        <f>O83/1000000</f>
        <v>0.028666666666666663</v>
      </c>
      <c r="Q83" s="700"/>
    </row>
    <row r="84" spans="1:17" ht="15.75" customHeight="1">
      <c r="A84" s="342"/>
      <c r="B84" s="371" t="s">
        <v>72</v>
      </c>
      <c r="C84" s="418"/>
      <c r="D84" s="445"/>
      <c r="E84" s="445"/>
      <c r="F84" s="418"/>
      <c r="G84" s="423"/>
      <c r="H84" s="424"/>
      <c r="I84" s="424"/>
      <c r="J84" s="424"/>
      <c r="K84" s="425"/>
      <c r="L84" s="423"/>
      <c r="M84" s="424"/>
      <c r="N84" s="424"/>
      <c r="O84" s="424"/>
      <c r="P84" s="425"/>
      <c r="Q84" s="179"/>
    </row>
    <row r="85" spans="1:17" s="691" customFormat="1" ht="15.75" customHeight="1">
      <c r="A85" s="342">
        <v>55</v>
      </c>
      <c r="B85" s="439" t="s">
        <v>65</v>
      </c>
      <c r="C85" s="418">
        <v>4902568</v>
      </c>
      <c r="D85" s="446" t="s">
        <v>12</v>
      </c>
      <c r="E85" s="407" t="s">
        <v>350</v>
      </c>
      <c r="F85" s="418">
        <v>100</v>
      </c>
      <c r="G85" s="426">
        <v>998476</v>
      </c>
      <c r="H85" s="427">
        <v>998514</v>
      </c>
      <c r="I85" s="427">
        <f aca="true" t="shared" si="12" ref="I85:I90">G85-H85</f>
        <v>-38</v>
      </c>
      <c r="J85" s="427">
        <f aca="true" t="shared" si="13" ref="J85:J90">$F85*I85</f>
        <v>-3800</v>
      </c>
      <c r="K85" s="432">
        <f aca="true" t="shared" si="14" ref="K85:K90">J85/1000000</f>
        <v>-0.0038</v>
      </c>
      <c r="L85" s="426">
        <v>30</v>
      </c>
      <c r="M85" s="427">
        <v>25</v>
      </c>
      <c r="N85" s="427">
        <f aca="true" t="shared" si="15" ref="N85:N90">L85-M85</f>
        <v>5</v>
      </c>
      <c r="O85" s="427">
        <f aca="true" t="shared" si="16" ref="O85:O90">$F85*N85</f>
        <v>500</v>
      </c>
      <c r="P85" s="432">
        <f aca="true" t="shared" si="17" ref="P85:P90">O85/1000000</f>
        <v>0.0005</v>
      </c>
      <c r="Q85" s="727"/>
    </row>
    <row r="86" spans="1:17" s="691" customFormat="1" ht="15.75" customHeight="1">
      <c r="A86" s="342">
        <v>56</v>
      </c>
      <c r="B86" s="439" t="s">
        <v>73</v>
      </c>
      <c r="C86" s="418">
        <v>4902549</v>
      </c>
      <c r="D86" s="446" t="s">
        <v>12</v>
      </c>
      <c r="E86" s="407" t="s">
        <v>350</v>
      </c>
      <c r="F86" s="418">
        <v>100</v>
      </c>
      <c r="G86" s="426">
        <v>999925</v>
      </c>
      <c r="H86" s="427">
        <v>999927</v>
      </c>
      <c r="I86" s="427">
        <f t="shared" si="12"/>
        <v>-2</v>
      </c>
      <c r="J86" s="427">
        <f t="shared" si="13"/>
        <v>-200</v>
      </c>
      <c r="K86" s="432">
        <f t="shared" si="14"/>
        <v>-0.0002</v>
      </c>
      <c r="L86" s="426">
        <v>999990</v>
      </c>
      <c r="M86" s="427">
        <v>999995</v>
      </c>
      <c r="N86" s="427">
        <f t="shared" si="15"/>
        <v>-5</v>
      </c>
      <c r="O86" s="427">
        <f t="shared" si="16"/>
        <v>-500</v>
      </c>
      <c r="P86" s="432">
        <f t="shared" si="17"/>
        <v>-0.0005</v>
      </c>
      <c r="Q86" s="727"/>
    </row>
    <row r="87" spans="1:17" ht="15.75" customHeight="1">
      <c r="A87" s="342">
        <v>57</v>
      </c>
      <c r="B87" s="439" t="s">
        <v>86</v>
      </c>
      <c r="C87" s="418">
        <v>4902537</v>
      </c>
      <c r="D87" s="446" t="s">
        <v>12</v>
      </c>
      <c r="E87" s="407" t="s">
        <v>350</v>
      </c>
      <c r="F87" s="418">
        <v>100</v>
      </c>
      <c r="G87" s="423">
        <v>23827</v>
      </c>
      <c r="H87" s="424">
        <v>23810</v>
      </c>
      <c r="I87" s="424">
        <f t="shared" si="12"/>
        <v>17</v>
      </c>
      <c r="J87" s="424">
        <f t="shared" si="13"/>
        <v>1700</v>
      </c>
      <c r="K87" s="425">
        <f t="shared" si="14"/>
        <v>0.0017</v>
      </c>
      <c r="L87" s="423">
        <v>57143</v>
      </c>
      <c r="M87" s="424">
        <v>57143</v>
      </c>
      <c r="N87" s="424">
        <f t="shared" si="15"/>
        <v>0</v>
      </c>
      <c r="O87" s="424">
        <f t="shared" si="16"/>
        <v>0</v>
      </c>
      <c r="P87" s="425">
        <f t="shared" si="17"/>
        <v>0</v>
      </c>
      <c r="Q87" s="179"/>
    </row>
    <row r="88" spans="1:17" s="691" customFormat="1" ht="15.75" customHeight="1">
      <c r="A88" s="342">
        <v>58</v>
      </c>
      <c r="B88" s="439" t="s">
        <v>74</v>
      </c>
      <c r="C88" s="418">
        <v>4902578</v>
      </c>
      <c r="D88" s="446" t="s">
        <v>12</v>
      </c>
      <c r="E88" s="407" t="s">
        <v>350</v>
      </c>
      <c r="F88" s="418">
        <v>100</v>
      </c>
      <c r="G88" s="426">
        <v>0</v>
      </c>
      <c r="H88" s="427">
        <v>0</v>
      </c>
      <c r="I88" s="427">
        <f t="shared" si="12"/>
        <v>0</v>
      </c>
      <c r="J88" s="427">
        <f t="shared" si="13"/>
        <v>0</v>
      </c>
      <c r="K88" s="432">
        <f t="shared" si="14"/>
        <v>0</v>
      </c>
      <c r="L88" s="426">
        <v>0</v>
      </c>
      <c r="M88" s="427">
        <v>0</v>
      </c>
      <c r="N88" s="427">
        <f t="shared" si="15"/>
        <v>0</v>
      </c>
      <c r="O88" s="427">
        <f t="shared" si="16"/>
        <v>0</v>
      </c>
      <c r="P88" s="432">
        <f t="shared" si="17"/>
        <v>0</v>
      </c>
      <c r="Q88" s="714"/>
    </row>
    <row r="89" spans="1:17" s="691" customFormat="1" ht="15.75" customHeight="1">
      <c r="A89" s="342">
        <v>59</v>
      </c>
      <c r="B89" s="439" t="s">
        <v>75</v>
      </c>
      <c r="C89" s="418">
        <v>4902538</v>
      </c>
      <c r="D89" s="446" t="s">
        <v>12</v>
      </c>
      <c r="E89" s="407" t="s">
        <v>350</v>
      </c>
      <c r="F89" s="418">
        <v>100</v>
      </c>
      <c r="G89" s="426">
        <v>999956</v>
      </c>
      <c r="H89" s="427">
        <v>999962</v>
      </c>
      <c r="I89" s="427">
        <f t="shared" si="12"/>
        <v>-6</v>
      </c>
      <c r="J89" s="427">
        <f t="shared" si="13"/>
        <v>-600</v>
      </c>
      <c r="K89" s="432">
        <f t="shared" si="14"/>
        <v>-0.0006</v>
      </c>
      <c r="L89" s="426">
        <v>999997</v>
      </c>
      <c r="M89" s="427">
        <v>999998</v>
      </c>
      <c r="N89" s="427">
        <f t="shared" si="15"/>
        <v>-1</v>
      </c>
      <c r="O89" s="427">
        <f t="shared" si="16"/>
        <v>-100</v>
      </c>
      <c r="P89" s="432">
        <f t="shared" si="17"/>
        <v>-0.0001</v>
      </c>
      <c r="Q89" s="700"/>
    </row>
    <row r="90" spans="1:17" s="691" customFormat="1" ht="15.75" customHeight="1">
      <c r="A90" s="343">
        <v>60</v>
      </c>
      <c r="B90" s="439" t="s">
        <v>61</v>
      </c>
      <c r="C90" s="418">
        <v>4902527</v>
      </c>
      <c r="D90" s="446" t="s">
        <v>12</v>
      </c>
      <c r="E90" s="407" t="s">
        <v>350</v>
      </c>
      <c r="F90" s="418">
        <v>100</v>
      </c>
      <c r="G90" s="426">
        <v>0</v>
      </c>
      <c r="H90" s="427">
        <v>0</v>
      </c>
      <c r="I90" s="427">
        <f t="shared" si="12"/>
        <v>0</v>
      </c>
      <c r="J90" s="427">
        <f t="shared" si="13"/>
        <v>0</v>
      </c>
      <c r="K90" s="432">
        <f t="shared" si="14"/>
        <v>0</v>
      </c>
      <c r="L90" s="426">
        <v>0</v>
      </c>
      <c r="M90" s="427">
        <v>0</v>
      </c>
      <c r="N90" s="427">
        <f t="shared" si="15"/>
        <v>0</v>
      </c>
      <c r="O90" s="427">
        <f t="shared" si="16"/>
        <v>0</v>
      </c>
      <c r="P90" s="432">
        <f t="shared" si="17"/>
        <v>0</v>
      </c>
      <c r="Q90" s="700"/>
    </row>
    <row r="91" spans="1:17" ht="15.75" customHeight="1">
      <c r="A91" s="342"/>
      <c r="B91" s="371" t="s">
        <v>76</v>
      </c>
      <c r="C91" s="418"/>
      <c r="D91" s="445"/>
      <c r="E91" s="445"/>
      <c r="F91" s="418"/>
      <c r="G91" s="423"/>
      <c r="H91" s="424"/>
      <c r="I91" s="424"/>
      <c r="J91" s="424"/>
      <c r="K91" s="425"/>
      <c r="L91" s="423"/>
      <c r="M91" s="424"/>
      <c r="N91" s="424"/>
      <c r="O91" s="424"/>
      <c r="P91" s="425"/>
      <c r="Q91" s="179"/>
    </row>
    <row r="92" spans="1:17" s="691" customFormat="1" ht="15.75" customHeight="1">
      <c r="A92" s="342">
        <v>61</v>
      </c>
      <c r="B92" s="439" t="s">
        <v>77</v>
      </c>
      <c r="C92" s="418">
        <v>4902551</v>
      </c>
      <c r="D92" s="446" t="s">
        <v>12</v>
      </c>
      <c r="E92" s="407" t="s">
        <v>350</v>
      </c>
      <c r="F92" s="418">
        <v>100</v>
      </c>
      <c r="G92" s="426">
        <v>179904</v>
      </c>
      <c r="H92" s="427">
        <v>179257</v>
      </c>
      <c r="I92" s="427">
        <f>G92-H92</f>
        <v>647</v>
      </c>
      <c r="J92" s="427">
        <f>$F92*I92</f>
        <v>64700</v>
      </c>
      <c r="K92" s="432">
        <f>J92/1000000</f>
        <v>0.0647</v>
      </c>
      <c r="L92" s="426">
        <v>54812</v>
      </c>
      <c r="M92" s="427">
        <v>54400</v>
      </c>
      <c r="N92" s="427">
        <f>L92-M92</f>
        <v>412</v>
      </c>
      <c r="O92" s="427">
        <f>$F92*N92</f>
        <v>41200</v>
      </c>
      <c r="P92" s="432">
        <f>O92/1000000</f>
        <v>0.0412</v>
      </c>
      <c r="Q92" s="727"/>
    </row>
    <row r="93" spans="1:17" ht="15.75" customHeight="1">
      <c r="A93" s="342">
        <v>62</v>
      </c>
      <c r="B93" s="439" t="s">
        <v>78</v>
      </c>
      <c r="C93" s="418">
        <v>4902542</v>
      </c>
      <c r="D93" s="446" t="s">
        <v>12</v>
      </c>
      <c r="E93" s="407" t="s">
        <v>350</v>
      </c>
      <c r="F93" s="418">
        <v>100</v>
      </c>
      <c r="G93" s="423">
        <v>21935</v>
      </c>
      <c r="H93" s="424">
        <v>20808</v>
      </c>
      <c r="I93" s="424">
        <f>G93-H93</f>
        <v>1127</v>
      </c>
      <c r="J93" s="424">
        <f>$F93*I93</f>
        <v>112700</v>
      </c>
      <c r="K93" s="425">
        <f>J93/1000000</f>
        <v>0.1127</v>
      </c>
      <c r="L93" s="423">
        <v>66300</v>
      </c>
      <c r="M93" s="424">
        <v>66236</v>
      </c>
      <c r="N93" s="424">
        <f>L93-M93</f>
        <v>64</v>
      </c>
      <c r="O93" s="424">
        <f>$F93*N93</f>
        <v>6400</v>
      </c>
      <c r="P93" s="425">
        <f>O93/1000000</f>
        <v>0.0064</v>
      </c>
      <c r="Q93" s="179"/>
    </row>
    <row r="94" spans="1:17" ht="15.75" customHeight="1">
      <c r="A94" s="711">
        <v>63</v>
      </c>
      <c r="B94" s="439" t="s">
        <v>79</v>
      </c>
      <c r="C94" s="418">
        <v>4902544</v>
      </c>
      <c r="D94" s="446" t="s">
        <v>12</v>
      </c>
      <c r="E94" s="407" t="s">
        <v>350</v>
      </c>
      <c r="F94" s="418">
        <v>100</v>
      </c>
      <c r="G94" s="423">
        <v>11237</v>
      </c>
      <c r="H94" s="424">
        <v>9906</v>
      </c>
      <c r="I94" s="424">
        <f>G94-H94</f>
        <v>1331</v>
      </c>
      <c r="J94" s="424">
        <f>$F94*I94</f>
        <v>133100</v>
      </c>
      <c r="K94" s="425">
        <f>J94/1000000</f>
        <v>0.1331</v>
      </c>
      <c r="L94" s="423">
        <v>4695</v>
      </c>
      <c r="M94" s="424">
        <v>4610</v>
      </c>
      <c r="N94" s="424">
        <f>L94-M94</f>
        <v>85</v>
      </c>
      <c r="O94" s="424">
        <f>$F94*N94</f>
        <v>8500</v>
      </c>
      <c r="P94" s="425">
        <f>O94/1000000</f>
        <v>0.0085</v>
      </c>
      <c r="Q94" s="179"/>
    </row>
    <row r="95" spans="1:17" ht="15.75" customHeight="1">
      <c r="A95" s="342"/>
      <c r="B95" s="371" t="s">
        <v>34</v>
      </c>
      <c r="C95" s="418"/>
      <c r="D95" s="445"/>
      <c r="E95" s="445"/>
      <c r="F95" s="418"/>
      <c r="G95" s="423"/>
      <c r="H95" s="424"/>
      <c r="I95" s="424"/>
      <c r="J95" s="424"/>
      <c r="K95" s="425"/>
      <c r="L95" s="423"/>
      <c r="M95" s="424"/>
      <c r="N95" s="424"/>
      <c r="O95" s="424"/>
      <c r="P95" s="425"/>
      <c r="Q95" s="179"/>
    </row>
    <row r="96" spans="1:17" ht="15.75" customHeight="1">
      <c r="A96" s="711">
        <v>64</v>
      </c>
      <c r="B96" s="439" t="s">
        <v>71</v>
      </c>
      <c r="C96" s="418">
        <v>4864807</v>
      </c>
      <c r="D96" s="446" t="s">
        <v>12</v>
      </c>
      <c r="E96" s="407" t="s">
        <v>350</v>
      </c>
      <c r="F96" s="418">
        <v>100</v>
      </c>
      <c r="G96" s="423">
        <v>170229</v>
      </c>
      <c r="H96" s="424">
        <v>169196</v>
      </c>
      <c r="I96" s="424">
        <f>G96-H96</f>
        <v>1033</v>
      </c>
      <c r="J96" s="424">
        <f>$F96*I96</f>
        <v>103300</v>
      </c>
      <c r="K96" s="425">
        <f>J96/1000000</f>
        <v>0.1033</v>
      </c>
      <c r="L96" s="423">
        <v>20532</v>
      </c>
      <c r="M96" s="424">
        <v>20743</v>
      </c>
      <c r="N96" s="424">
        <f>L96-M96</f>
        <v>-211</v>
      </c>
      <c r="O96" s="424">
        <f>$F96*N96</f>
        <v>-21100</v>
      </c>
      <c r="P96" s="425">
        <f>O96/1000000</f>
        <v>-0.0211</v>
      </c>
      <c r="Q96" s="179"/>
    </row>
    <row r="97" spans="1:17" ht="15.75" customHeight="1">
      <c r="A97" s="711">
        <v>65</v>
      </c>
      <c r="B97" s="439" t="s">
        <v>245</v>
      </c>
      <c r="C97" s="418">
        <v>4865086</v>
      </c>
      <c r="D97" s="446" t="s">
        <v>12</v>
      </c>
      <c r="E97" s="407" t="s">
        <v>350</v>
      </c>
      <c r="F97" s="418">
        <v>100</v>
      </c>
      <c r="G97" s="423">
        <v>23889</v>
      </c>
      <c r="H97" s="424">
        <v>23889</v>
      </c>
      <c r="I97" s="424">
        <f>G97-H97</f>
        <v>0</v>
      </c>
      <c r="J97" s="424">
        <f>$F97*I97</f>
        <v>0</v>
      </c>
      <c r="K97" s="425">
        <f>J97/1000000</f>
        <v>0</v>
      </c>
      <c r="L97" s="423">
        <v>47140</v>
      </c>
      <c r="M97" s="424">
        <v>46546</v>
      </c>
      <c r="N97" s="424">
        <f>L97-M97</f>
        <v>594</v>
      </c>
      <c r="O97" s="424">
        <f>$F97*N97</f>
        <v>59400</v>
      </c>
      <c r="P97" s="425">
        <f>O97/1000000</f>
        <v>0.0594</v>
      </c>
      <c r="Q97" s="179"/>
    </row>
    <row r="98" spans="1:17" ht="15.75" customHeight="1">
      <c r="A98" s="712">
        <v>66</v>
      </c>
      <c r="B98" s="439" t="s">
        <v>84</v>
      </c>
      <c r="C98" s="418">
        <v>4902528</v>
      </c>
      <c r="D98" s="446" t="s">
        <v>12</v>
      </c>
      <c r="E98" s="407" t="s">
        <v>350</v>
      </c>
      <c r="F98" s="418">
        <v>-300</v>
      </c>
      <c r="G98" s="423">
        <v>22</v>
      </c>
      <c r="H98" s="424">
        <v>22</v>
      </c>
      <c r="I98" s="424">
        <f>G98-H98</f>
        <v>0</v>
      </c>
      <c r="J98" s="424">
        <f>$F98*I98</f>
        <v>0</v>
      </c>
      <c r="K98" s="425">
        <f>J98/1000000</f>
        <v>0</v>
      </c>
      <c r="L98" s="423">
        <v>381</v>
      </c>
      <c r="M98" s="424">
        <v>381</v>
      </c>
      <c r="N98" s="424">
        <f>L98-M98</f>
        <v>0</v>
      </c>
      <c r="O98" s="424">
        <f>$F98*N98</f>
        <v>0</v>
      </c>
      <c r="P98" s="425">
        <f>O98/1000000</f>
        <v>0</v>
      </c>
      <c r="Q98" s="529"/>
    </row>
    <row r="99" spans="1:17" ht="15.75" customHeight="1">
      <c r="A99" s="711"/>
      <c r="B99" s="436" t="s">
        <v>80</v>
      </c>
      <c r="C99" s="417"/>
      <c r="D99" s="441"/>
      <c r="E99" s="441"/>
      <c r="F99" s="417"/>
      <c r="G99" s="423"/>
      <c r="H99" s="424"/>
      <c r="I99" s="424"/>
      <c r="J99" s="424"/>
      <c r="K99" s="425"/>
      <c r="L99" s="423"/>
      <c r="M99" s="424"/>
      <c r="N99" s="424"/>
      <c r="O99" s="424"/>
      <c r="P99" s="425"/>
      <c r="Q99" s="179"/>
    </row>
    <row r="100" spans="1:17" ht="16.5">
      <c r="A100" s="712">
        <v>67</v>
      </c>
      <c r="B100" s="510" t="s">
        <v>81</v>
      </c>
      <c r="C100" s="417">
        <v>4902577</v>
      </c>
      <c r="D100" s="441" t="s">
        <v>12</v>
      </c>
      <c r="E100" s="407" t="s">
        <v>350</v>
      </c>
      <c r="F100" s="417">
        <v>-400</v>
      </c>
      <c r="G100" s="423">
        <v>995596</v>
      </c>
      <c r="H100" s="424">
        <v>995596</v>
      </c>
      <c r="I100" s="424">
        <f>G100-H100</f>
        <v>0</v>
      </c>
      <c r="J100" s="424">
        <f>$F100*I100</f>
        <v>0</v>
      </c>
      <c r="K100" s="425">
        <f>J100/1000000</f>
        <v>0</v>
      </c>
      <c r="L100" s="423">
        <v>50</v>
      </c>
      <c r="M100" s="424">
        <v>50</v>
      </c>
      <c r="N100" s="424">
        <f>L100-M100</f>
        <v>0</v>
      </c>
      <c r="O100" s="424">
        <f>$F100*N100</f>
        <v>0</v>
      </c>
      <c r="P100" s="425">
        <f>O100/1000000</f>
        <v>0</v>
      </c>
      <c r="Q100" s="678"/>
    </row>
    <row r="101" spans="1:17" s="691" customFormat="1" ht="16.5">
      <c r="A101" s="712">
        <v>68</v>
      </c>
      <c r="B101" s="510" t="s">
        <v>82</v>
      </c>
      <c r="C101" s="417">
        <v>4902525</v>
      </c>
      <c r="D101" s="441" t="s">
        <v>12</v>
      </c>
      <c r="E101" s="407" t="s">
        <v>350</v>
      </c>
      <c r="F101" s="417">
        <v>400</v>
      </c>
      <c r="G101" s="426">
        <v>999933</v>
      </c>
      <c r="H101" s="427">
        <v>999933</v>
      </c>
      <c r="I101" s="427">
        <f>G101-H101</f>
        <v>0</v>
      </c>
      <c r="J101" s="427">
        <f>$F101*I101</f>
        <v>0</v>
      </c>
      <c r="K101" s="432">
        <f>J101/1000000</f>
        <v>0</v>
      </c>
      <c r="L101" s="426">
        <v>2</v>
      </c>
      <c r="M101" s="427">
        <v>2</v>
      </c>
      <c r="N101" s="427">
        <f>L101-M101</f>
        <v>0</v>
      </c>
      <c r="O101" s="427">
        <f>$F101*N101</f>
        <v>0</v>
      </c>
      <c r="P101" s="432">
        <f>O101/1000000</f>
        <v>0</v>
      </c>
      <c r="Q101" s="727"/>
    </row>
    <row r="102" spans="1:17" ht="16.5">
      <c r="A102" s="712"/>
      <c r="B102" s="371" t="s">
        <v>389</v>
      </c>
      <c r="C102" s="417"/>
      <c r="D102" s="441"/>
      <c r="E102" s="407"/>
      <c r="F102" s="417"/>
      <c r="G102" s="423"/>
      <c r="H102" s="424"/>
      <c r="I102" s="424"/>
      <c r="J102" s="424"/>
      <c r="K102" s="425"/>
      <c r="L102" s="423"/>
      <c r="M102" s="424"/>
      <c r="N102" s="424"/>
      <c r="O102" s="424"/>
      <c r="P102" s="425"/>
      <c r="Q102" s="179"/>
    </row>
    <row r="103" spans="1:17" s="691" customFormat="1" ht="18">
      <c r="A103" s="712">
        <v>69</v>
      </c>
      <c r="B103" s="439" t="s">
        <v>395</v>
      </c>
      <c r="C103" s="384">
        <v>5128444</v>
      </c>
      <c r="D103" s="150" t="s">
        <v>12</v>
      </c>
      <c r="E103" s="115" t="s">
        <v>350</v>
      </c>
      <c r="F103" s="555">
        <v>800</v>
      </c>
      <c r="G103" s="426">
        <v>976835</v>
      </c>
      <c r="H103" s="427">
        <v>976884</v>
      </c>
      <c r="I103" s="397">
        <f>G103-H103</f>
        <v>-49</v>
      </c>
      <c r="J103" s="397">
        <f>$F103*I103</f>
        <v>-39200</v>
      </c>
      <c r="K103" s="397">
        <f>J103/1000000</f>
        <v>-0.0392</v>
      </c>
      <c r="L103" s="426">
        <v>254</v>
      </c>
      <c r="M103" s="427">
        <v>261</v>
      </c>
      <c r="N103" s="397">
        <f>L103-M103</f>
        <v>-7</v>
      </c>
      <c r="O103" s="397">
        <f>$F103*N103</f>
        <v>-5600</v>
      </c>
      <c r="P103" s="397">
        <f>O103/1000000</f>
        <v>-0.0056</v>
      </c>
      <c r="Q103" s="700"/>
    </row>
    <row r="104" spans="1:17" s="691" customFormat="1" ht="18">
      <c r="A104" s="712">
        <v>70</v>
      </c>
      <c r="B104" s="439" t="s">
        <v>405</v>
      </c>
      <c r="C104" s="384">
        <v>4864950</v>
      </c>
      <c r="D104" s="150" t="s">
        <v>12</v>
      </c>
      <c r="E104" s="115" t="s">
        <v>350</v>
      </c>
      <c r="F104" s="555">
        <v>2000</v>
      </c>
      <c r="G104" s="426">
        <v>339</v>
      </c>
      <c r="H104" s="427">
        <v>281</v>
      </c>
      <c r="I104" s="397">
        <f>G104-H104</f>
        <v>58</v>
      </c>
      <c r="J104" s="397">
        <f>$F104*I104</f>
        <v>116000</v>
      </c>
      <c r="K104" s="397">
        <f>J104/1000000</f>
        <v>0.116</v>
      </c>
      <c r="L104" s="426">
        <v>28</v>
      </c>
      <c r="M104" s="427">
        <v>24</v>
      </c>
      <c r="N104" s="397">
        <f>L104-M104</f>
        <v>4</v>
      </c>
      <c r="O104" s="397">
        <f>$F104*N104</f>
        <v>8000</v>
      </c>
      <c r="P104" s="397">
        <f>O104/1000000</f>
        <v>0.008</v>
      </c>
      <c r="Q104" s="700"/>
    </row>
    <row r="105" spans="1:17" s="691" customFormat="1" ht="18">
      <c r="A105" s="397"/>
      <c r="B105" s="371" t="s">
        <v>419</v>
      </c>
      <c r="C105" s="384"/>
      <c r="D105" s="150"/>
      <c r="E105" s="115"/>
      <c r="F105" s="417"/>
      <c r="G105" s="426"/>
      <c r="H105" s="427"/>
      <c r="I105" s="397"/>
      <c r="J105" s="397"/>
      <c r="K105" s="397"/>
      <c r="L105" s="426"/>
      <c r="M105" s="427"/>
      <c r="N105" s="397"/>
      <c r="O105" s="397"/>
      <c r="P105" s="397"/>
      <c r="Q105" s="426"/>
    </row>
    <row r="106" spans="1:17" s="691" customFormat="1" ht="18">
      <c r="A106" s="712">
        <v>71</v>
      </c>
      <c r="B106" s="439" t="s">
        <v>420</v>
      </c>
      <c r="C106" s="384">
        <v>5269776</v>
      </c>
      <c r="D106" s="150" t="s">
        <v>12</v>
      </c>
      <c r="E106" s="115" t="s">
        <v>350</v>
      </c>
      <c r="F106" s="555">
        <v>1000</v>
      </c>
      <c r="G106" s="426">
        <v>0</v>
      </c>
      <c r="H106" s="427">
        <v>0</v>
      </c>
      <c r="I106" s="397">
        <f>G106-H106</f>
        <v>0</v>
      </c>
      <c r="J106" s="397">
        <f>$F106*I106</f>
        <v>0</v>
      </c>
      <c r="K106" s="397">
        <f>J106/1000000</f>
        <v>0</v>
      </c>
      <c r="L106" s="426">
        <v>0</v>
      </c>
      <c r="M106" s="427">
        <v>0</v>
      </c>
      <c r="N106" s="397">
        <f>L106-M106</f>
        <v>0</v>
      </c>
      <c r="O106" s="397">
        <f>$F106*N106</f>
        <v>0</v>
      </c>
      <c r="P106" s="397">
        <f>O106/1000000</f>
        <v>0</v>
      </c>
      <c r="Q106" s="426"/>
    </row>
    <row r="107" spans="1:17" s="691" customFormat="1" ht="18">
      <c r="A107" s="712">
        <v>72</v>
      </c>
      <c r="B107" s="439" t="s">
        <v>421</v>
      </c>
      <c r="C107" s="384">
        <v>5269783</v>
      </c>
      <c r="D107" s="150" t="s">
        <v>12</v>
      </c>
      <c r="E107" s="115" t="s">
        <v>350</v>
      </c>
      <c r="F107" s="555">
        <v>1000</v>
      </c>
      <c r="G107" s="426">
        <v>213</v>
      </c>
      <c r="H107" s="427">
        <v>201</v>
      </c>
      <c r="I107" s="397">
        <f>G107-H107</f>
        <v>12</v>
      </c>
      <c r="J107" s="397">
        <f>$F107*I107</f>
        <v>12000</v>
      </c>
      <c r="K107" s="397">
        <f>J107/1000000</f>
        <v>0.012</v>
      </c>
      <c r="L107" s="426">
        <v>209</v>
      </c>
      <c r="M107" s="427">
        <v>207</v>
      </c>
      <c r="N107" s="397">
        <f>L107-M107</f>
        <v>2</v>
      </c>
      <c r="O107" s="397">
        <f>$F107*N107</f>
        <v>2000</v>
      </c>
      <c r="P107" s="397">
        <f>O107/1000000</f>
        <v>0.002</v>
      </c>
      <c r="Q107" s="426"/>
    </row>
    <row r="108" spans="1:17" s="769" customFormat="1" ht="18.75" thickBot="1">
      <c r="A108" s="766"/>
      <c r="B108" s="767"/>
      <c r="C108" s="387">
        <v>4864811</v>
      </c>
      <c r="D108" s="309" t="s">
        <v>12</v>
      </c>
      <c r="E108" s="310" t="s">
        <v>350</v>
      </c>
      <c r="F108" s="768">
        <v>100</v>
      </c>
      <c r="G108" s="698">
        <v>21</v>
      </c>
      <c r="H108" s="699">
        <v>0</v>
      </c>
      <c r="I108" s="406">
        <f>G108-H108</f>
        <v>21</v>
      </c>
      <c r="J108" s="406">
        <f>$F108*I108</f>
        <v>2100</v>
      </c>
      <c r="K108" s="406">
        <f>J108/1000000</f>
        <v>0.0021</v>
      </c>
      <c r="L108" s="698">
        <v>39</v>
      </c>
      <c r="M108" s="699">
        <v>0</v>
      </c>
      <c r="N108" s="406">
        <f>L108-M108</f>
        <v>39</v>
      </c>
      <c r="O108" s="406">
        <f>$F108*N108</f>
        <v>3900</v>
      </c>
      <c r="P108" s="406">
        <f>O108/1000000</f>
        <v>0.0039</v>
      </c>
      <c r="Q108" s="770" t="s">
        <v>443</v>
      </c>
    </row>
    <row r="109" spans="2:16" ht="13.5" thickTop="1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8">
      <c r="B110" s="182" t="s">
        <v>244</v>
      </c>
      <c r="G110" s="18"/>
      <c r="H110" s="18"/>
      <c r="I110" s="18"/>
      <c r="J110" s="18"/>
      <c r="K110" s="575">
        <f>SUM(K7:K108)</f>
        <v>-1.270338693333333</v>
      </c>
      <c r="L110" s="18"/>
      <c r="M110" s="18"/>
      <c r="N110" s="18"/>
      <c r="O110" s="18"/>
      <c r="P110" s="181">
        <f>SUM(P7:P108)</f>
        <v>2.6892051466666653</v>
      </c>
    </row>
    <row r="111" spans="2:16" ht="12.75">
      <c r="B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2:16" ht="12.75">
      <c r="B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ht="12.75">
      <c r="B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2:16" ht="12.75">
      <c r="B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2:16" ht="12.75">
      <c r="B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6" ht="15.75">
      <c r="A116" s="16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7" ht="24" thickBot="1">
      <c r="A117" s="221" t="s">
        <v>243</v>
      </c>
      <c r="G117" s="19"/>
      <c r="H117" s="19"/>
      <c r="I117" s="98" t="s">
        <v>401</v>
      </c>
      <c r="J117" s="19"/>
      <c r="K117" s="19"/>
      <c r="L117" s="19"/>
      <c r="M117" s="19"/>
      <c r="N117" s="98" t="s">
        <v>402</v>
      </c>
      <c r="O117" s="19"/>
      <c r="P117" s="19"/>
      <c r="Q117" s="214" t="str">
        <f>Q1</f>
        <v>AUGUST-2015</v>
      </c>
    </row>
    <row r="118" spans="1:17" ht="39.75" thickBot="1" thickTop="1">
      <c r="A118" s="99" t="s">
        <v>8</v>
      </c>
      <c r="B118" s="38" t="s">
        <v>9</v>
      </c>
      <c r="C118" s="39" t="s">
        <v>1</v>
      </c>
      <c r="D118" s="39" t="s">
        <v>2</v>
      </c>
      <c r="E118" s="39" t="s">
        <v>3</v>
      </c>
      <c r="F118" s="39" t="s">
        <v>10</v>
      </c>
      <c r="G118" s="41" t="str">
        <f>G5</f>
        <v>FINAL READING 01/09/2015</v>
      </c>
      <c r="H118" s="39" t="str">
        <f>H5</f>
        <v>INTIAL READING 01/08/2015</v>
      </c>
      <c r="I118" s="39" t="s">
        <v>4</v>
      </c>
      <c r="J118" s="39" t="s">
        <v>5</v>
      </c>
      <c r="K118" s="40" t="s">
        <v>6</v>
      </c>
      <c r="L118" s="41" t="str">
        <f>G5</f>
        <v>FINAL READING 01/09/2015</v>
      </c>
      <c r="M118" s="39" t="str">
        <f>H5</f>
        <v>INTIAL READING 01/08/2015</v>
      </c>
      <c r="N118" s="39" t="s">
        <v>4</v>
      </c>
      <c r="O118" s="39" t="s">
        <v>5</v>
      </c>
      <c r="P118" s="40" t="s">
        <v>6</v>
      </c>
      <c r="Q118" s="40" t="s">
        <v>313</v>
      </c>
    </row>
    <row r="119" spans="1:16" ht="8.25" customHeight="1" thickBot="1" thickTop="1">
      <c r="A119" s="14"/>
      <c r="B119" s="12"/>
      <c r="C119" s="11"/>
      <c r="D119" s="11"/>
      <c r="E119" s="11"/>
      <c r="F119" s="11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1:17" ht="15.75" customHeight="1" thickTop="1">
      <c r="A120" s="419"/>
      <c r="B120" s="420" t="s">
        <v>28</v>
      </c>
      <c r="C120" s="404"/>
      <c r="D120" s="392"/>
      <c r="E120" s="392"/>
      <c r="F120" s="392"/>
      <c r="G120" s="102"/>
      <c r="H120" s="26"/>
      <c r="I120" s="26"/>
      <c r="J120" s="26"/>
      <c r="K120" s="27"/>
      <c r="L120" s="102"/>
      <c r="M120" s="26"/>
      <c r="N120" s="26"/>
      <c r="O120" s="26"/>
      <c r="P120" s="27"/>
      <c r="Q120" s="178"/>
    </row>
    <row r="121" spans="1:17" ht="15.75" customHeight="1">
      <c r="A121" s="403">
        <v>1</v>
      </c>
      <c r="B121" s="435" t="s">
        <v>83</v>
      </c>
      <c r="C121" s="417">
        <v>4865092</v>
      </c>
      <c r="D121" s="407" t="s">
        <v>12</v>
      </c>
      <c r="E121" s="407" t="s">
        <v>350</v>
      </c>
      <c r="F121" s="417">
        <v>-100</v>
      </c>
      <c r="G121" s="423">
        <v>20836</v>
      </c>
      <c r="H121" s="424">
        <v>20818</v>
      </c>
      <c r="I121" s="424">
        <f>G121-H121</f>
        <v>18</v>
      </c>
      <c r="J121" s="424">
        <f aca="true" t="shared" si="18" ref="J121:J130">$F121*I121</f>
        <v>-1800</v>
      </c>
      <c r="K121" s="425">
        <f aca="true" t="shared" si="19" ref="K121:K130">J121/1000000</f>
        <v>-0.0018</v>
      </c>
      <c r="L121" s="423">
        <v>19825</v>
      </c>
      <c r="M121" s="424">
        <v>19580</v>
      </c>
      <c r="N121" s="424">
        <f>L121-M121</f>
        <v>245</v>
      </c>
      <c r="O121" s="424">
        <f aca="true" t="shared" si="20" ref="O121:O130">$F121*N121</f>
        <v>-24500</v>
      </c>
      <c r="P121" s="425">
        <f aca="true" t="shared" si="21" ref="P121:P130">O121/1000000</f>
        <v>-0.0245</v>
      </c>
      <c r="Q121" s="179"/>
    </row>
    <row r="122" spans="1:17" ht="16.5">
      <c r="A122" s="403"/>
      <c r="B122" s="436" t="s">
        <v>41</v>
      </c>
      <c r="C122" s="417"/>
      <c r="D122" s="442"/>
      <c r="E122" s="442"/>
      <c r="F122" s="417"/>
      <c r="G122" s="423"/>
      <c r="H122" s="424"/>
      <c r="I122" s="424"/>
      <c r="J122" s="424"/>
      <c r="K122" s="425"/>
      <c r="L122" s="423"/>
      <c r="M122" s="424"/>
      <c r="N122" s="424"/>
      <c r="O122" s="424"/>
      <c r="P122" s="425"/>
      <c r="Q122" s="179"/>
    </row>
    <row r="123" spans="1:17" ht="16.5">
      <c r="A123" s="403">
        <v>2</v>
      </c>
      <c r="B123" s="435" t="s">
        <v>42</v>
      </c>
      <c r="C123" s="417">
        <v>4864955</v>
      </c>
      <c r="D123" s="441" t="s">
        <v>12</v>
      </c>
      <c r="E123" s="407" t="s">
        <v>350</v>
      </c>
      <c r="F123" s="417">
        <v>-1000</v>
      </c>
      <c r="G123" s="423">
        <v>13503</v>
      </c>
      <c r="H123" s="424">
        <v>13471</v>
      </c>
      <c r="I123" s="424">
        <f>G123-H123</f>
        <v>32</v>
      </c>
      <c r="J123" s="424">
        <f t="shared" si="18"/>
        <v>-32000</v>
      </c>
      <c r="K123" s="425">
        <f t="shared" si="19"/>
        <v>-0.032</v>
      </c>
      <c r="L123" s="423">
        <v>7858</v>
      </c>
      <c r="M123" s="424">
        <v>7850</v>
      </c>
      <c r="N123" s="424">
        <f>L123-M123</f>
        <v>8</v>
      </c>
      <c r="O123" s="424">
        <f t="shared" si="20"/>
        <v>-8000</v>
      </c>
      <c r="P123" s="425">
        <f t="shared" si="21"/>
        <v>-0.008</v>
      </c>
      <c r="Q123" s="179"/>
    </row>
    <row r="124" spans="1:17" ht="16.5">
      <c r="A124" s="403"/>
      <c r="B124" s="436" t="s">
        <v>18</v>
      </c>
      <c r="C124" s="417"/>
      <c r="D124" s="441"/>
      <c r="E124" s="407"/>
      <c r="F124" s="417"/>
      <c r="G124" s="423"/>
      <c r="H124" s="424"/>
      <c r="I124" s="424"/>
      <c r="J124" s="424"/>
      <c r="K124" s="425"/>
      <c r="L124" s="423"/>
      <c r="M124" s="424"/>
      <c r="N124" s="424"/>
      <c r="O124" s="424"/>
      <c r="P124" s="425"/>
      <c r="Q124" s="179"/>
    </row>
    <row r="125" spans="1:17" ht="16.5">
      <c r="A125" s="403">
        <v>3</v>
      </c>
      <c r="B125" s="435" t="s">
        <v>19</v>
      </c>
      <c r="C125" s="417">
        <v>4864808</v>
      </c>
      <c r="D125" s="441" t="s">
        <v>12</v>
      </c>
      <c r="E125" s="407" t="s">
        <v>350</v>
      </c>
      <c r="F125" s="417">
        <v>-200</v>
      </c>
      <c r="G125" s="423">
        <v>9263</v>
      </c>
      <c r="H125" s="424">
        <v>9263</v>
      </c>
      <c r="I125" s="427">
        <f>G125-H125</f>
        <v>0</v>
      </c>
      <c r="J125" s="427">
        <f t="shared" si="18"/>
        <v>0</v>
      </c>
      <c r="K125" s="432">
        <f t="shared" si="19"/>
        <v>0</v>
      </c>
      <c r="L125" s="423">
        <v>21601</v>
      </c>
      <c r="M125" s="424">
        <v>21623</v>
      </c>
      <c r="N125" s="424">
        <f>L125-M125</f>
        <v>-22</v>
      </c>
      <c r="O125" s="424">
        <f t="shared" si="20"/>
        <v>4400</v>
      </c>
      <c r="P125" s="425">
        <f t="shared" si="21"/>
        <v>0.0044</v>
      </c>
      <c r="Q125" s="546"/>
    </row>
    <row r="126" spans="1:17" s="691" customFormat="1" ht="16.5">
      <c r="A126" s="403">
        <v>4</v>
      </c>
      <c r="B126" s="435" t="s">
        <v>20</v>
      </c>
      <c r="C126" s="417">
        <v>4865144</v>
      </c>
      <c r="D126" s="441" t="s">
        <v>12</v>
      </c>
      <c r="E126" s="407" t="s">
        <v>350</v>
      </c>
      <c r="F126" s="417">
        <v>-1000</v>
      </c>
      <c r="G126" s="426">
        <v>85726</v>
      </c>
      <c r="H126" s="427">
        <v>85726</v>
      </c>
      <c r="I126" s="427">
        <f>G126-H126</f>
        <v>0</v>
      </c>
      <c r="J126" s="427">
        <f>$F126*I126</f>
        <v>0</v>
      </c>
      <c r="K126" s="432">
        <f>J126/1000000</f>
        <v>0</v>
      </c>
      <c r="L126" s="426">
        <v>119565</v>
      </c>
      <c r="M126" s="427">
        <v>118819</v>
      </c>
      <c r="N126" s="427">
        <f>L126-M126</f>
        <v>746</v>
      </c>
      <c r="O126" s="427">
        <f>$F126*N126</f>
        <v>-746000</v>
      </c>
      <c r="P126" s="432">
        <f>O126/1000000</f>
        <v>-0.746</v>
      </c>
      <c r="Q126" s="700"/>
    </row>
    <row r="127" spans="1:17" ht="16.5">
      <c r="A127" s="421"/>
      <c r="B127" s="440" t="s">
        <v>49</v>
      </c>
      <c r="C127" s="398"/>
      <c r="D127" s="447"/>
      <c r="E127" s="447"/>
      <c r="F127" s="422"/>
      <c r="G127" s="433"/>
      <c r="H127" s="281"/>
      <c r="I127" s="424"/>
      <c r="J127" s="424"/>
      <c r="K127" s="425"/>
      <c r="L127" s="433"/>
      <c r="M127" s="281"/>
      <c r="N127" s="424"/>
      <c r="O127" s="424"/>
      <c r="P127" s="425"/>
      <c r="Q127" s="179"/>
    </row>
    <row r="128" spans="1:17" s="691" customFormat="1" ht="16.5">
      <c r="A128" s="403">
        <v>5</v>
      </c>
      <c r="B128" s="438" t="s">
        <v>50</v>
      </c>
      <c r="C128" s="417">
        <v>4864898</v>
      </c>
      <c r="D128" s="442" t="s">
        <v>12</v>
      </c>
      <c r="E128" s="407" t="s">
        <v>350</v>
      </c>
      <c r="F128" s="417">
        <v>-100</v>
      </c>
      <c r="G128" s="426">
        <v>9450</v>
      </c>
      <c r="H128" s="427">
        <v>9472</v>
      </c>
      <c r="I128" s="427">
        <f>G128-H128</f>
        <v>-22</v>
      </c>
      <c r="J128" s="427">
        <f t="shared" si="18"/>
        <v>2200</v>
      </c>
      <c r="K128" s="432">
        <f t="shared" si="19"/>
        <v>0.0022</v>
      </c>
      <c r="L128" s="426">
        <v>61354</v>
      </c>
      <c r="M128" s="427">
        <v>61360</v>
      </c>
      <c r="N128" s="427">
        <f>L128-M128</f>
        <v>-6</v>
      </c>
      <c r="O128" s="427">
        <f t="shared" si="20"/>
        <v>600</v>
      </c>
      <c r="P128" s="432">
        <f t="shared" si="21"/>
        <v>0.0006</v>
      </c>
      <c r="Q128" s="703"/>
    </row>
    <row r="129" spans="1:17" ht="16.5">
      <c r="A129" s="403"/>
      <c r="B129" s="437" t="s">
        <v>51</v>
      </c>
      <c r="C129" s="417"/>
      <c r="D129" s="441"/>
      <c r="E129" s="407"/>
      <c r="F129" s="417"/>
      <c r="G129" s="423"/>
      <c r="H129" s="424"/>
      <c r="I129" s="424"/>
      <c r="J129" s="424"/>
      <c r="K129" s="425"/>
      <c r="L129" s="423"/>
      <c r="M129" s="424"/>
      <c r="N129" s="424"/>
      <c r="O129" s="424"/>
      <c r="P129" s="425"/>
      <c r="Q129" s="179"/>
    </row>
    <row r="130" spans="1:17" ht="16.5">
      <c r="A130" s="403">
        <v>6</v>
      </c>
      <c r="B130" s="680" t="s">
        <v>353</v>
      </c>
      <c r="C130" s="417">
        <v>4865174</v>
      </c>
      <c r="D130" s="442" t="s">
        <v>12</v>
      </c>
      <c r="E130" s="407" t="s">
        <v>350</v>
      </c>
      <c r="F130" s="417">
        <v>-1000</v>
      </c>
      <c r="G130" s="426">
        <v>0</v>
      </c>
      <c r="H130" s="427">
        <v>0</v>
      </c>
      <c r="I130" s="427">
        <f>G130-H130</f>
        <v>0</v>
      </c>
      <c r="J130" s="427">
        <f t="shared" si="18"/>
        <v>0</v>
      </c>
      <c r="K130" s="432">
        <f t="shared" si="19"/>
        <v>0</v>
      </c>
      <c r="L130" s="426">
        <v>0</v>
      </c>
      <c r="M130" s="427">
        <v>0</v>
      </c>
      <c r="N130" s="427">
        <f>L130-M130</f>
        <v>0</v>
      </c>
      <c r="O130" s="427">
        <f t="shared" si="20"/>
        <v>0</v>
      </c>
      <c r="P130" s="432">
        <f t="shared" si="21"/>
        <v>0</v>
      </c>
      <c r="Q130" s="547"/>
    </row>
    <row r="131" spans="1:17" ht="16.5">
      <c r="A131" s="403"/>
      <c r="B131" s="436" t="s">
        <v>37</v>
      </c>
      <c r="C131" s="417"/>
      <c r="D131" s="442"/>
      <c r="E131" s="407"/>
      <c r="F131" s="417"/>
      <c r="G131" s="423"/>
      <c r="H131" s="424"/>
      <c r="I131" s="424"/>
      <c r="J131" s="424"/>
      <c r="K131" s="425"/>
      <c r="L131" s="423"/>
      <c r="M131" s="424"/>
      <c r="N131" s="424"/>
      <c r="O131" s="424"/>
      <c r="P131" s="425"/>
      <c r="Q131" s="179"/>
    </row>
    <row r="132" spans="1:17" ht="16.5">
      <c r="A132" s="403">
        <v>7</v>
      </c>
      <c r="B132" s="435" t="s">
        <v>366</v>
      </c>
      <c r="C132" s="417">
        <v>4864961</v>
      </c>
      <c r="D132" s="441" t="s">
        <v>12</v>
      </c>
      <c r="E132" s="407" t="s">
        <v>350</v>
      </c>
      <c r="F132" s="417">
        <v>-1000</v>
      </c>
      <c r="G132" s="423">
        <v>917919</v>
      </c>
      <c r="H132" s="424">
        <v>918105</v>
      </c>
      <c r="I132" s="424">
        <f>G132-H132</f>
        <v>-186</v>
      </c>
      <c r="J132" s="424">
        <f>$F132*I132</f>
        <v>186000</v>
      </c>
      <c r="K132" s="425">
        <f>J132/1000000</f>
        <v>0.186</v>
      </c>
      <c r="L132" s="423">
        <v>991937</v>
      </c>
      <c r="M132" s="424">
        <v>991939</v>
      </c>
      <c r="N132" s="424">
        <f>L132-M132</f>
        <v>-2</v>
      </c>
      <c r="O132" s="424">
        <f>$F132*N132</f>
        <v>2000</v>
      </c>
      <c r="P132" s="425">
        <f>O132/1000000</f>
        <v>0.002</v>
      </c>
      <c r="Q132" s="179"/>
    </row>
    <row r="133" spans="1:17" ht="16.5">
      <c r="A133" s="403"/>
      <c r="B133" s="437" t="s">
        <v>389</v>
      </c>
      <c r="C133" s="417"/>
      <c r="D133" s="441"/>
      <c r="E133" s="407"/>
      <c r="F133" s="417"/>
      <c r="G133" s="423"/>
      <c r="H133" s="424"/>
      <c r="I133" s="424"/>
      <c r="J133" s="424"/>
      <c r="K133" s="425"/>
      <c r="L133" s="423"/>
      <c r="M133" s="424"/>
      <c r="N133" s="424"/>
      <c r="O133" s="424"/>
      <c r="P133" s="425"/>
      <c r="Q133" s="179"/>
    </row>
    <row r="134" spans="1:17" s="691" customFormat="1" ht="18">
      <c r="A134" s="403">
        <v>8</v>
      </c>
      <c r="B134" s="776" t="s">
        <v>394</v>
      </c>
      <c r="C134" s="384">
        <v>5128407</v>
      </c>
      <c r="D134" s="150" t="s">
        <v>12</v>
      </c>
      <c r="E134" s="115" t="s">
        <v>350</v>
      </c>
      <c r="F134" s="555">
        <v>2000</v>
      </c>
      <c r="G134" s="426">
        <v>999427</v>
      </c>
      <c r="H134" s="427">
        <v>999427</v>
      </c>
      <c r="I134" s="397">
        <f>G134-H134</f>
        <v>0</v>
      </c>
      <c r="J134" s="397">
        <f>$F134*I134</f>
        <v>0</v>
      </c>
      <c r="K134" s="397">
        <f>J134/1000000</f>
        <v>0</v>
      </c>
      <c r="L134" s="426">
        <v>999958</v>
      </c>
      <c r="M134" s="427">
        <v>999958</v>
      </c>
      <c r="N134" s="397">
        <f>L134-M134</f>
        <v>0</v>
      </c>
      <c r="O134" s="397">
        <f>$F134*N134</f>
        <v>0</v>
      </c>
      <c r="P134" s="397">
        <f>O134/1000000</f>
        <v>0</v>
      </c>
      <c r="Q134" s="703"/>
    </row>
    <row r="135" spans="1:17" ht="13.5" thickBot="1">
      <c r="A135" s="52"/>
      <c r="B135" s="165"/>
      <c r="C135" s="54"/>
      <c r="D135" s="109"/>
      <c r="E135" s="166"/>
      <c r="F135" s="109"/>
      <c r="G135" s="124"/>
      <c r="H135" s="125"/>
      <c r="I135" s="125"/>
      <c r="J135" s="125"/>
      <c r="K135" s="130"/>
      <c r="L135" s="124"/>
      <c r="M135" s="125"/>
      <c r="N135" s="125"/>
      <c r="O135" s="125"/>
      <c r="P135" s="130"/>
      <c r="Q135" s="180"/>
    </row>
    <row r="136" ht="13.5" thickTop="1"/>
    <row r="137" spans="2:16" ht="18">
      <c r="B137" s="184" t="s">
        <v>314</v>
      </c>
      <c r="K137" s="183">
        <f>SUM(K121:K135)</f>
        <v>0.15439999999999998</v>
      </c>
      <c r="P137" s="183">
        <f>SUM(P121:P135)</f>
        <v>-0.7715</v>
      </c>
    </row>
    <row r="138" spans="11:16" ht="15.75">
      <c r="K138" s="106"/>
      <c r="P138" s="106"/>
    </row>
    <row r="139" spans="11:16" ht="15.75">
      <c r="K139" s="106"/>
      <c r="P139" s="106"/>
    </row>
    <row r="140" spans="11:16" ht="15.75">
      <c r="K140" s="106"/>
      <c r="P140" s="106"/>
    </row>
    <row r="141" spans="11:16" ht="15.75">
      <c r="K141" s="106"/>
      <c r="P141" s="106"/>
    </row>
    <row r="142" spans="11:16" ht="15.75">
      <c r="K142" s="106"/>
      <c r="P142" s="106"/>
    </row>
    <row r="143" ht="13.5" thickBot="1"/>
    <row r="144" spans="1:17" ht="31.5" customHeight="1">
      <c r="A144" s="168" t="s">
        <v>246</v>
      </c>
      <c r="B144" s="169"/>
      <c r="C144" s="169"/>
      <c r="D144" s="170"/>
      <c r="E144" s="171"/>
      <c r="F144" s="170"/>
      <c r="G144" s="170"/>
      <c r="H144" s="169"/>
      <c r="I144" s="172"/>
      <c r="J144" s="173"/>
      <c r="K144" s="174"/>
      <c r="L144" s="57"/>
      <c r="M144" s="57"/>
      <c r="N144" s="57"/>
      <c r="O144" s="57"/>
      <c r="P144" s="57"/>
      <c r="Q144" s="58"/>
    </row>
    <row r="145" spans="1:17" ht="28.5" customHeight="1">
      <c r="A145" s="175" t="s">
        <v>309</v>
      </c>
      <c r="B145" s="103"/>
      <c r="C145" s="103"/>
      <c r="D145" s="103"/>
      <c r="E145" s="104"/>
      <c r="F145" s="103"/>
      <c r="G145" s="103"/>
      <c r="H145" s="103"/>
      <c r="I145" s="105"/>
      <c r="J145" s="103"/>
      <c r="K145" s="167">
        <f>K110</f>
        <v>-1.270338693333333</v>
      </c>
      <c r="L145" s="19"/>
      <c r="M145" s="19"/>
      <c r="N145" s="19"/>
      <c r="O145" s="19"/>
      <c r="P145" s="167">
        <f>P110</f>
        <v>2.6892051466666653</v>
      </c>
      <c r="Q145" s="59"/>
    </row>
    <row r="146" spans="1:17" ht="28.5" customHeight="1">
      <c r="A146" s="175" t="s">
        <v>310</v>
      </c>
      <c r="B146" s="103"/>
      <c r="C146" s="103"/>
      <c r="D146" s="103"/>
      <c r="E146" s="104"/>
      <c r="F146" s="103"/>
      <c r="G146" s="103"/>
      <c r="H146" s="103"/>
      <c r="I146" s="105"/>
      <c r="J146" s="103"/>
      <c r="K146" s="167">
        <f>K137</f>
        <v>0.15439999999999998</v>
      </c>
      <c r="L146" s="19"/>
      <c r="M146" s="19"/>
      <c r="N146" s="19"/>
      <c r="O146" s="19"/>
      <c r="P146" s="167">
        <f>P137</f>
        <v>-0.7715</v>
      </c>
      <c r="Q146" s="59"/>
    </row>
    <row r="147" spans="1:17" ht="28.5" customHeight="1">
      <c r="A147" s="175" t="s">
        <v>247</v>
      </c>
      <c r="B147" s="103"/>
      <c r="C147" s="103"/>
      <c r="D147" s="103"/>
      <c r="E147" s="104"/>
      <c r="F147" s="103"/>
      <c r="G147" s="103"/>
      <c r="H147" s="103"/>
      <c r="I147" s="105"/>
      <c r="J147" s="103"/>
      <c r="K147" s="167">
        <f>'ROHTAK ROAD'!K45</f>
        <v>0.05340000000000001</v>
      </c>
      <c r="L147" s="19"/>
      <c r="M147" s="19"/>
      <c r="N147" s="19"/>
      <c r="O147" s="19"/>
      <c r="P147" s="167">
        <f>'ROHTAK ROAD'!P45</f>
        <v>-0.240525</v>
      </c>
      <c r="Q147" s="59"/>
    </row>
    <row r="148" spans="1:17" ht="27.75" customHeight="1" thickBot="1">
      <c r="A148" s="177" t="s">
        <v>248</v>
      </c>
      <c r="B148" s="176"/>
      <c r="C148" s="176"/>
      <c r="D148" s="176"/>
      <c r="E148" s="176"/>
      <c r="F148" s="176"/>
      <c r="G148" s="176"/>
      <c r="H148" s="176"/>
      <c r="I148" s="176"/>
      <c r="J148" s="176"/>
      <c r="K148" s="581">
        <f>SUM(K145:K147)</f>
        <v>-1.0625386933333327</v>
      </c>
      <c r="L148" s="60"/>
      <c r="M148" s="60"/>
      <c r="N148" s="60"/>
      <c r="O148" s="60"/>
      <c r="P148" s="581">
        <f>SUM(P145:P147)</f>
        <v>1.6771801466666654</v>
      </c>
      <c r="Q148" s="185"/>
    </row>
    <row r="152" ht="13.5" thickBot="1">
      <c r="A152" s="282"/>
    </row>
    <row r="153" spans="1:17" ht="12.75">
      <c r="A153" s="267"/>
      <c r="B153" s="268"/>
      <c r="C153" s="268"/>
      <c r="D153" s="268"/>
      <c r="E153" s="268"/>
      <c r="F153" s="268"/>
      <c r="G153" s="268"/>
      <c r="H153" s="57"/>
      <c r="I153" s="57"/>
      <c r="J153" s="57"/>
      <c r="K153" s="57"/>
      <c r="L153" s="57"/>
      <c r="M153" s="57"/>
      <c r="N153" s="57"/>
      <c r="O153" s="57"/>
      <c r="P153" s="57"/>
      <c r="Q153" s="58"/>
    </row>
    <row r="154" spans="1:17" ht="23.25">
      <c r="A154" s="275" t="s">
        <v>331</v>
      </c>
      <c r="B154" s="259"/>
      <c r="C154" s="259"/>
      <c r="D154" s="259"/>
      <c r="E154" s="259"/>
      <c r="F154" s="259"/>
      <c r="G154" s="259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2.75">
      <c r="A155" s="269"/>
      <c r="B155" s="259"/>
      <c r="C155" s="259"/>
      <c r="D155" s="259"/>
      <c r="E155" s="259"/>
      <c r="F155" s="259"/>
      <c r="G155" s="259"/>
      <c r="H155" s="19"/>
      <c r="I155" s="19"/>
      <c r="J155" s="19"/>
      <c r="K155" s="19"/>
      <c r="L155" s="19"/>
      <c r="M155" s="19"/>
      <c r="N155" s="19"/>
      <c r="O155" s="19"/>
      <c r="P155" s="19"/>
      <c r="Q155" s="59"/>
    </row>
    <row r="156" spans="1:17" ht="15.75">
      <c r="A156" s="270"/>
      <c r="B156" s="271"/>
      <c r="C156" s="271"/>
      <c r="D156" s="271"/>
      <c r="E156" s="271"/>
      <c r="F156" s="271"/>
      <c r="G156" s="271"/>
      <c r="H156" s="19"/>
      <c r="I156" s="19"/>
      <c r="J156" s="19"/>
      <c r="K156" s="311" t="s">
        <v>343</v>
      </c>
      <c r="L156" s="19"/>
      <c r="M156" s="19"/>
      <c r="N156" s="19"/>
      <c r="O156" s="19"/>
      <c r="P156" s="311" t="s">
        <v>344</v>
      </c>
      <c r="Q156" s="59"/>
    </row>
    <row r="157" spans="1:17" ht="12.75">
      <c r="A157" s="272"/>
      <c r="B157" s="158"/>
      <c r="C157" s="158"/>
      <c r="D157" s="158"/>
      <c r="E157" s="158"/>
      <c r="F157" s="158"/>
      <c r="G157" s="158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2"/>
      <c r="B158" s="158"/>
      <c r="C158" s="158"/>
      <c r="D158" s="158"/>
      <c r="E158" s="158"/>
      <c r="F158" s="158"/>
      <c r="G158" s="158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24.75" customHeight="1">
      <c r="A159" s="276" t="s">
        <v>334</v>
      </c>
      <c r="B159" s="260"/>
      <c r="C159" s="260"/>
      <c r="D159" s="261"/>
      <c r="E159" s="261"/>
      <c r="F159" s="262"/>
      <c r="G159" s="261"/>
      <c r="H159" s="19"/>
      <c r="I159" s="19"/>
      <c r="J159" s="19"/>
      <c r="K159" s="280">
        <f>K148</f>
        <v>-1.0625386933333327</v>
      </c>
      <c r="L159" s="261" t="s">
        <v>332</v>
      </c>
      <c r="M159" s="19"/>
      <c r="N159" s="19"/>
      <c r="O159" s="19"/>
      <c r="P159" s="280">
        <f>P148</f>
        <v>1.6771801466666654</v>
      </c>
      <c r="Q159" s="283" t="s">
        <v>332</v>
      </c>
    </row>
    <row r="160" spans="1:17" ht="15">
      <c r="A160" s="277"/>
      <c r="B160" s="263"/>
      <c r="C160" s="263"/>
      <c r="D160" s="259"/>
      <c r="E160" s="259"/>
      <c r="F160" s="264"/>
      <c r="G160" s="259"/>
      <c r="H160" s="19"/>
      <c r="I160" s="19"/>
      <c r="J160" s="19"/>
      <c r="K160" s="281"/>
      <c r="L160" s="259"/>
      <c r="M160" s="19"/>
      <c r="N160" s="19"/>
      <c r="O160" s="19"/>
      <c r="P160" s="281"/>
      <c r="Q160" s="284"/>
    </row>
    <row r="161" spans="1:17" ht="22.5" customHeight="1">
      <c r="A161" s="278" t="s">
        <v>333</v>
      </c>
      <c r="B161" s="265"/>
      <c r="C161" s="51"/>
      <c r="D161" s="259"/>
      <c r="E161" s="259"/>
      <c r="F161" s="266"/>
      <c r="G161" s="261"/>
      <c r="H161" s="19"/>
      <c r="I161" s="19"/>
      <c r="J161" s="19"/>
      <c r="K161" s="280">
        <f>'STEPPED UP GENCO'!K42</f>
        <v>0.051440758200000006</v>
      </c>
      <c r="L161" s="261" t="s">
        <v>332</v>
      </c>
      <c r="M161" s="19"/>
      <c r="N161" s="19"/>
      <c r="O161" s="19"/>
      <c r="P161" s="280">
        <f>'STEPPED UP GENCO'!P42</f>
        <v>-1.1606665603000001</v>
      </c>
      <c r="Q161" s="283" t="s">
        <v>332</v>
      </c>
    </row>
    <row r="162" spans="1:17" ht="12.75">
      <c r="A162" s="273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3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12.75">
      <c r="A164" s="273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21" thickBot="1">
      <c r="A165" s="274"/>
      <c r="B165" s="60"/>
      <c r="C165" s="60"/>
      <c r="D165" s="60"/>
      <c r="E165" s="60"/>
      <c r="F165" s="60"/>
      <c r="G165" s="60"/>
      <c r="H165" s="704"/>
      <c r="I165" s="704"/>
      <c r="J165" s="705" t="s">
        <v>335</v>
      </c>
      <c r="K165" s="706">
        <f>SUM(K159:K164)</f>
        <v>-1.0110979351333327</v>
      </c>
      <c r="L165" s="704" t="s">
        <v>332</v>
      </c>
      <c r="M165" s="707"/>
      <c r="N165" s="60"/>
      <c r="O165" s="60"/>
      <c r="P165" s="706">
        <f>SUM(P159:P164)</f>
        <v>0.5165135863666652</v>
      </c>
      <c r="Q165" s="708" t="s">
        <v>332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9" max="16" man="1"/>
    <brk id="115" max="16" man="1"/>
  </rowBreaks>
  <ignoredErrors>
    <ignoredError sqref="N8:O8 I8:K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73"/>
  <sheetViews>
    <sheetView view="pageBreakPreview" zoomScale="70" zoomScaleNormal="85" zoomScaleSheetLayoutView="70" zoomScalePageLayoutView="0" workbookViewId="0" topLeftCell="A1">
      <selection activeCell="L71" sqref="L71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2.8515625" style="0" customWidth="1"/>
    <col min="9" max="9" width="7.7109375" style="0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7.57421875" style="0" customWidth="1"/>
    <col min="15" max="15" width="12.28125" style="0" customWidth="1"/>
    <col min="16" max="16" width="12.8515625" style="0" customWidth="1"/>
    <col min="17" max="17" width="30.28125" style="0" customWidth="1"/>
  </cols>
  <sheetData>
    <row r="1" ht="25.5" customHeight="1">
      <c r="A1" s="1" t="s">
        <v>240</v>
      </c>
    </row>
    <row r="2" spans="1:18" ht="15">
      <c r="A2" s="2" t="s">
        <v>241</v>
      </c>
      <c r="K2" s="56"/>
      <c r="Q2" s="305" t="str">
        <f>NDPL!$Q$1</f>
        <v>AUGUST-2015</v>
      </c>
      <c r="R2" s="305"/>
    </row>
    <row r="3" ht="18" customHeight="1">
      <c r="A3" s="3" t="s">
        <v>87</v>
      </c>
    </row>
    <row r="4" spans="1:16" ht="16.5" customHeight="1" thickBot="1">
      <c r="A4" s="107" t="s">
        <v>249</v>
      </c>
      <c r="G4" s="19"/>
      <c r="H4" s="19"/>
      <c r="I4" s="56" t="s">
        <v>7</v>
      </c>
      <c r="J4" s="19"/>
      <c r="K4" s="19"/>
      <c r="L4" s="19"/>
      <c r="M4" s="19"/>
      <c r="N4" s="56" t="s">
        <v>402</v>
      </c>
      <c r="O4" s="19"/>
      <c r="P4" s="19"/>
    </row>
    <row r="5" spans="1:17" ht="53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01/09/2015</v>
      </c>
      <c r="H5" s="39" t="str">
        <f>NDPL!H5</f>
        <v>INTIAL READING 01/08/2015</v>
      </c>
      <c r="I5" s="39" t="s">
        <v>4</v>
      </c>
      <c r="J5" s="39" t="s">
        <v>5</v>
      </c>
      <c r="K5" s="39" t="s">
        <v>6</v>
      </c>
      <c r="L5" s="41" t="str">
        <f>NDPL!G5</f>
        <v>FINAL READING 01/09/2015</v>
      </c>
      <c r="M5" s="39" t="str">
        <f>NDPL!H5</f>
        <v>INTIAL READING 01/08/2015</v>
      </c>
      <c r="N5" s="39" t="s">
        <v>4</v>
      </c>
      <c r="O5" s="39" t="s">
        <v>5</v>
      </c>
      <c r="P5" s="39" t="s">
        <v>6</v>
      </c>
      <c r="Q5" s="212" t="s">
        <v>313</v>
      </c>
    </row>
    <row r="6" spans="1:16" ht="0.75" customHeight="1" hidden="1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56"/>
      <c r="B7" s="457" t="s">
        <v>144</v>
      </c>
      <c r="C7" s="444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78"/>
    </row>
    <row r="8" spans="1:17" s="691" customFormat="1" ht="15.75" customHeight="1">
      <c r="A8" s="458">
        <v>1</v>
      </c>
      <c r="B8" s="459" t="s">
        <v>88</v>
      </c>
      <c r="C8" s="464">
        <v>4865110</v>
      </c>
      <c r="D8" s="46" t="s">
        <v>12</v>
      </c>
      <c r="E8" s="47" t="s">
        <v>350</v>
      </c>
      <c r="F8" s="473">
        <v>100</v>
      </c>
      <c r="G8" s="426">
        <v>999102</v>
      </c>
      <c r="H8" s="427">
        <v>1000285</v>
      </c>
      <c r="I8" s="343">
        <f>G8-H8</f>
        <v>-1183</v>
      </c>
      <c r="J8" s="343">
        <f>$F8*I8</f>
        <v>-118300</v>
      </c>
      <c r="K8" s="343">
        <f>J8/1000000</f>
        <v>-0.1183</v>
      </c>
      <c r="L8" s="426">
        <v>999971</v>
      </c>
      <c r="M8" s="427">
        <v>1000000</v>
      </c>
      <c r="N8" s="343">
        <f>L8-M8</f>
        <v>-29</v>
      </c>
      <c r="O8" s="343">
        <f>$F8*N8</f>
        <v>-2900</v>
      </c>
      <c r="P8" s="343">
        <f>O8/1000000</f>
        <v>-0.0029</v>
      </c>
      <c r="Q8" s="700"/>
    </row>
    <row r="9" spans="1:17" s="691" customFormat="1" ht="15.75" customHeight="1">
      <c r="A9" s="458">
        <v>2</v>
      </c>
      <c r="B9" s="459" t="s">
        <v>89</v>
      </c>
      <c r="C9" s="464">
        <v>4865164</v>
      </c>
      <c r="D9" s="46" t="s">
        <v>12</v>
      </c>
      <c r="E9" s="47" t="s">
        <v>350</v>
      </c>
      <c r="F9" s="473">
        <v>50</v>
      </c>
      <c r="G9" s="426">
        <v>7645</v>
      </c>
      <c r="H9" s="427">
        <v>1210</v>
      </c>
      <c r="I9" s="343">
        <f aca="true" t="shared" si="0" ref="I9:I14">G9-H9</f>
        <v>6435</v>
      </c>
      <c r="J9" s="343">
        <f aca="true" t="shared" si="1" ref="J9:J53">$F9*I9</f>
        <v>321750</v>
      </c>
      <c r="K9" s="343">
        <f aca="true" t="shared" si="2" ref="K9:K53">J9/1000000</f>
        <v>0.32175</v>
      </c>
      <c r="L9" s="426">
        <v>22802</v>
      </c>
      <c r="M9" s="427">
        <v>21745</v>
      </c>
      <c r="N9" s="343">
        <f aca="true" t="shared" si="3" ref="N9:N14">L9-M9</f>
        <v>1057</v>
      </c>
      <c r="O9" s="343">
        <f aca="true" t="shared" si="4" ref="O9:O53">$F9*N9</f>
        <v>52850</v>
      </c>
      <c r="P9" s="343">
        <f aca="true" t="shared" si="5" ref="P9:P53">O9/1000000</f>
        <v>0.05285</v>
      </c>
      <c r="Q9" s="700" t="s">
        <v>450</v>
      </c>
    </row>
    <row r="10" spans="1:17" ht="15.75" customHeight="1">
      <c r="A10" s="458">
        <v>3</v>
      </c>
      <c r="B10" s="459" t="s">
        <v>90</v>
      </c>
      <c r="C10" s="464">
        <v>4865099</v>
      </c>
      <c r="D10" s="46" t="s">
        <v>12</v>
      </c>
      <c r="E10" s="47" t="s">
        <v>350</v>
      </c>
      <c r="F10" s="473">
        <v>100</v>
      </c>
      <c r="G10" s="423">
        <v>11394</v>
      </c>
      <c r="H10" s="424">
        <v>13314</v>
      </c>
      <c r="I10" s="492">
        <f t="shared" si="0"/>
        <v>-1920</v>
      </c>
      <c r="J10" s="492">
        <f t="shared" si="1"/>
        <v>-192000</v>
      </c>
      <c r="K10" s="492">
        <f t="shared" si="2"/>
        <v>-0.192</v>
      </c>
      <c r="L10" s="423">
        <v>32446</v>
      </c>
      <c r="M10" s="424">
        <v>32181</v>
      </c>
      <c r="N10" s="492">
        <f t="shared" si="3"/>
        <v>265</v>
      </c>
      <c r="O10" s="492">
        <f t="shared" si="4"/>
        <v>26500</v>
      </c>
      <c r="P10" s="492">
        <f t="shared" si="5"/>
        <v>0.0265</v>
      </c>
      <c r="Q10" s="179"/>
    </row>
    <row r="11" spans="1:19" s="691" customFormat="1" ht="15.75" customHeight="1">
      <c r="A11" s="458">
        <v>4</v>
      </c>
      <c r="B11" s="459" t="s">
        <v>91</v>
      </c>
      <c r="C11" s="464">
        <v>4865184</v>
      </c>
      <c r="D11" s="46" t="s">
        <v>12</v>
      </c>
      <c r="E11" s="47" t="s">
        <v>350</v>
      </c>
      <c r="F11" s="473">
        <v>300</v>
      </c>
      <c r="G11" s="426">
        <v>1201</v>
      </c>
      <c r="H11" s="427">
        <v>120</v>
      </c>
      <c r="I11" s="343">
        <f>G11-H11</f>
        <v>1081</v>
      </c>
      <c r="J11" s="343">
        <f>$F11*I11</f>
        <v>324300</v>
      </c>
      <c r="K11" s="343">
        <f>J11/1000000</f>
        <v>0.3243</v>
      </c>
      <c r="L11" s="426">
        <v>5366</v>
      </c>
      <c r="M11" s="427">
        <v>5350</v>
      </c>
      <c r="N11" s="343">
        <f>L11-M11</f>
        <v>16</v>
      </c>
      <c r="O11" s="343">
        <f>$F11*N11</f>
        <v>4800</v>
      </c>
      <c r="P11" s="343">
        <f>O11/1000000</f>
        <v>0.0048</v>
      </c>
      <c r="Q11" s="727" t="s">
        <v>455</v>
      </c>
      <c r="S11" s="691" t="s">
        <v>452</v>
      </c>
    </row>
    <row r="12" spans="1:17" s="691" customFormat="1" ht="15">
      <c r="A12" s="458">
        <v>5</v>
      </c>
      <c r="B12" s="459" t="s">
        <v>92</v>
      </c>
      <c r="C12" s="464">
        <v>4865103</v>
      </c>
      <c r="D12" s="46" t="s">
        <v>12</v>
      </c>
      <c r="E12" s="47" t="s">
        <v>350</v>
      </c>
      <c r="F12" s="473">
        <v>500</v>
      </c>
      <c r="G12" s="426">
        <v>1641</v>
      </c>
      <c r="H12" s="427">
        <v>1850</v>
      </c>
      <c r="I12" s="343">
        <f>G12-H12</f>
        <v>-209</v>
      </c>
      <c r="J12" s="343">
        <f t="shared" si="1"/>
        <v>-104500</v>
      </c>
      <c r="K12" s="343">
        <f t="shared" si="2"/>
        <v>-0.1045</v>
      </c>
      <c r="L12" s="426">
        <v>2665</v>
      </c>
      <c r="M12" s="427">
        <v>2629</v>
      </c>
      <c r="N12" s="343">
        <f>L12-M12</f>
        <v>36</v>
      </c>
      <c r="O12" s="343">
        <f t="shared" si="4"/>
        <v>18000</v>
      </c>
      <c r="P12" s="343">
        <f t="shared" si="5"/>
        <v>0.018</v>
      </c>
      <c r="Q12" s="733"/>
    </row>
    <row r="13" spans="1:17" ht="15.75" customHeight="1">
      <c r="A13" s="458">
        <v>6</v>
      </c>
      <c r="B13" s="459" t="s">
        <v>93</v>
      </c>
      <c r="C13" s="464">
        <v>4865101</v>
      </c>
      <c r="D13" s="46" t="s">
        <v>12</v>
      </c>
      <c r="E13" s="47" t="s">
        <v>350</v>
      </c>
      <c r="F13" s="473">
        <v>100</v>
      </c>
      <c r="G13" s="423">
        <v>26435</v>
      </c>
      <c r="H13" s="424">
        <v>24070</v>
      </c>
      <c r="I13" s="492">
        <f t="shared" si="0"/>
        <v>2365</v>
      </c>
      <c r="J13" s="492">
        <f t="shared" si="1"/>
        <v>236500</v>
      </c>
      <c r="K13" s="492">
        <f t="shared" si="2"/>
        <v>0.2365</v>
      </c>
      <c r="L13" s="423">
        <v>172615</v>
      </c>
      <c r="M13" s="424">
        <v>172469</v>
      </c>
      <c r="N13" s="492">
        <f t="shared" si="3"/>
        <v>146</v>
      </c>
      <c r="O13" s="492">
        <f t="shared" si="4"/>
        <v>14600</v>
      </c>
      <c r="P13" s="492">
        <f t="shared" si="5"/>
        <v>0.0146</v>
      </c>
      <c r="Q13" s="179"/>
    </row>
    <row r="14" spans="1:17" s="691" customFormat="1" ht="15.75" customHeight="1">
      <c r="A14" s="458">
        <v>7</v>
      </c>
      <c r="B14" s="459" t="s">
        <v>94</v>
      </c>
      <c r="C14" s="464">
        <v>4865108</v>
      </c>
      <c r="D14" s="46" t="s">
        <v>12</v>
      </c>
      <c r="E14" s="47" t="s">
        <v>350</v>
      </c>
      <c r="F14" s="473">
        <v>100</v>
      </c>
      <c r="G14" s="426">
        <v>36467</v>
      </c>
      <c r="H14" s="427">
        <v>27835</v>
      </c>
      <c r="I14" s="343">
        <f t="shared" si="0"/>
        <v>8632</v>
      </c>
      <c r="J14" s="343">
        <f t="shared" si="1"/>
        <v>863200</v>
      </c>
      <c r="K14" s="343">
        <f t="shared" si="2"/>
        <v>0.8632</v>
      </c>
      <c r="L14" s="426">
        <v>122418</v>
      </c>
      <c r="M14" s="427">
        <v>122049</v>
      </c>
      <c r="N14" s="343">
        <f t="shared" si="3"/>
        <v>369</v>
      </c>
      <c r="O14" s="343">
        <f t="shared" si="4"/>
        <v>36900</v>
      </c>
      <c r="P14" s="343">
        <f t="shared" si="5"/>
        <v>0.0369</v>
      </c>
      <c r="Q14" s="700" t="s">
        <v>450</v>
      </c>
    </row>
    <row r="15" spans="1:17" ht="15.75" customHeight="1">
      <c r="A15" s="458"/>
      <c r="B15" s="461" t="s">
        <v>11</v>
      </c>
      <c r="C15" s="464"/>
      <c r="D15" s="46"/>
      <c r="E15" s="46"/>
      <c r="F15" s="473"/>
      <c r="G15" s="423"/>
      <c r="H15" s="424"/>
      <c r="I15" s="492"/>
      <c r="J15" s="492"/>
      <c r="K15" s="492"/>
      <c r="L15" s="493"/>
      <c r="M15" s="492"/>
      <c r="N15" s="492"/>
      <c r="O15" s="492"/>
      <c r="P15" s="492"/>
      <c r="Q15" s="179"/>
    </row>
    <row r="16" spans="1:17" ht="15.75" customHeight="1">
      <c r="A16" s="458">
        <v>8</v>
      </c>
      <c r="B16" s="459" t="s">
        <v>373</v>
      </c>
      <c r="C16" s="464">
        <v>4864884</v>
      </c>
      <c r="D16" s="46" t="s">
        <v>12</v>
      </c>
      <c r="E16" s="47" t="s">
        <v>350</v>
      </c>
      <c r="F16" s="473">
        <v>1000</v>
      </c>
      <c r="G16" s="423">
        <v>990789</v>
      </c>
      <c r="H16" s="424">
        <v>990785</v>
      </c>
      <c r="I16" s="492">
        <f aca="true" t="shared" si="6" ref="I16:I27">G16-H16</f>
        <v>4</v>
      </c>
      <c r="J16" s="492">
        <f t="shared" si="1"/>
        <v>4000</v>
      </c>
      <c r="K16" s="492">
        <f t="shared" si="2"/>
        <v>0.004</v>
      </c>
      <c r="L16" s="423">
        <v>1668</v>
      </c>
      <c r="M16" s="424">
        <v>1357</v>
      </c>
      <c r="N16" s="492">
        <f aca="true" t="shared" si="7" ref="N16:N27">L16-M16</f>
        <v>311</v>
      </c>
      <c r="O16" s="492">
        <f t="shared" si="4"/>
        <v>311000</v>
      </c>
      <c r="P16" s="492">
        <f t="shared" si="5"/>
        <v>0.311</v>
      </c>
      <c r="Q16" s="547"/>
    </row>
    <row r="17" spans="1:17" ht="15.75" customHeight="1">
      <c r="A17" s="458">
        <v>9</v>
      </c>
      <c r="B17" s="459" t="s">
        <v>95</v>
      </c>
      <c r="C17" s="464">
        <v>4864831</v>
      </c>
      <c r="D17" s="46" t="s">
        <v>12</v>
      </c>
      <c r="E17" s="47" t="s">
        <v>350</v>
      </c>
      <c r="F17" s="473">
        <v>1000</v>
      </c>
      <c r="G17" s="423">
        <v>998234</v>
      </c>
      <c r="H17" s="424">
        <v>998234</v>
      </c>
      <c r="I17" s="492">
        <f t="shared" si="6"/>
        <v>0</v>
      </c>
      <c r="J17" s="492">
        <f t="shared" si="1"/>
        <v>0</v>
      </c>
      <c r="K17" s="492">
        <f t="shared" si="2"/>
        <v>0</v>
      </c>
      <c r="L17" s="423">
        <v>2636</v>
      </c>
      <c r="M17" s="424">
        <v>2201</v>
      </c>
      <c r="N17" s="492">
        <f t="shared" si="7"/>
        <v>435</v>
      </c>
      <c r="O17" s="492">
        <f t="shared" si="4"/>
        <v>435000</v>
      </c>
      <c r="P17" s="492">
        <f t="shared" si="5"/>
        <v>0.435</v>
      </c>
      <c r="Q17" s="179"/>
    </row>
    <row r="18" spans="1:17" ht="15.75" customHeight="1">
      <c r="A18" s="458">
        <v>10</v>
      </c>
      <c r="B18" s="459" t="s">
        <v>126</v>
      </c>
      <c r="C18" s="464">
        <v>4864832</v>
      </c>
      <c r="D18" s="46" t="s">
        <v>12</v>
      </c>
      <c r="E18" s="47" t="s">
        <v>350</v>
      </c>
      <c r="F18" s="473">
        <v>1000</v>
      </c>
      <c r="G18" s="423">
        <v>517</v>
      </c>
      <c r="H18" s="424">
        <v>536</v>
      </c>
      <c r="I18" s="492">
        <f t="shared" si="6"/>
        <v>-19</v>
      </c>
      <c r="J18" s="492">
        <f t="shared" si="1"/>
        <v>-19000</v>
      </c>
      <c r="K18" s="492">
        <f t="shared" si="2"/>
        <v>-0.019</v>
      </c>
      <c r="L18" s="423">
        <v>1330</v>
      </c>
      <c r="M18" s="424">
        <v>1309</v>
      </c>
      <c r="N18" s="492">
        <f t="shared" si="7"/>
        <v>21</v>
      </c>
      <c r="O18" s="492">
        <f t="shared" si="4"/>
        <v>21000</v>
      </c>
      <c r="P18" s="492">
        <f t="shared" si="5"/>
        <v>0.021</v>
      </c>
      <c r="Q18" s="179"/>
    </row>
    <row r="19" spans="1:17" ht="15.75" customHeight="1">
      <c r="A19" s="458">
        <v>11</v>
      </c>
      <c r="B19" s="459" t="s">
        <v>96</v>
      </c>
      <c r="C19" s="464">
        <v>4864833</v>
      </c>
      <c r="D19" s="46" t="s">
        <v>12</v>
      </c>
      <c r="E19" s="47" t="s">
        <v>350</v>
      </c>
      <c r="F19" s="473">
        <v>1000</v>
      </c>
      <c r="G19" s="423">
        <v>997655</v>
      </c>
      <c r="H19" s="424">
        <v>997671</v>
      </c>
      <c r="I19" s="492">
        <f t="shared" si="6"/>
        <v>-16</v>
      </c>
      <c r="J19" s="492">
        <f t="shared" si="1"/>
        <v>-16000</v>
      </c>
      <c r="K19" s="492">
        <f t="shared" si="2"/>
        <v>-0.016</v>
      </c>
      <c r="L19" s="423">
        <v>2186</v>
      </c>
      <c r="M19" s="424">
        <v>2515</v>
      </c>
      <c r="N19" s="492">
        <f t="shared" si="7"/>
        <v>-329</v>
      </c>
      <c r="O19" s="492">
        <f t="shared" si="4"/>
        <v>-329000</v>
      </c>
      <c r="P19" s="492">
        <f t="shared" si="5"/>
        <v>-0.329</v>
      </c>
      <c r="Q19" s="179"/>
    </row>
    <row r="20" spans="1:17" ht="15.75" customHeight="1">
      <c r="A20" s="458">
        <v>12</v>
      </c>
      <c r="B20" s="459" t="s">
        <v>97</v>
      </c>
      <c r="C20" s="464">
        <v>4864834</v>
      </c>
      <c r="D20" s="46" t="s">
        <v>12</v>
      </c>
      <c r="E20" s="47" t="s">
        <v>350</v>
      </c>
      <c r="F20" s="473">
        <v>1000</v>
      </c>
      <c r="G20" s="423">
        <v>997169</v>
      </c>
      <c r="H20" s="424">
        <v>997240</v>
      </c>
      <c r="I20" s="492">
        <f t="shared" si="6"/>
        <v>-71</v>
      </c>
      <c r="J20" s="492">
        <f t="shared" si="1"/>
        <v>-71000</v>
      </c>
      <c r="K20" s="492">
        <f t="shared" si="2"/>
        <v>-0.071</v>
      </c>
      <c r="L20" s="423">
        <v>4832</v>
      </c>
      <c r="M20" s="424">
        <v>4660</v>
      </c>
      <c r="N20" s="492">
        <f t="shared" si="7"/>
        <v>172</v>
      </c>
      <c r="O20" s="492">
        <f t="shared" si="4"/>
        <v>172000</v>
      </c>
      <c r="P20" s="492">
        <f t="shared" si="5"/>
        <v>0.172</v>
      </c>
      <c r="Q20" s="179"/>
    </row>
    <row r="21" spans="1:17" s="691" customFormat="1" ht="15.75" customHeight="1">
      <c r="A21" s="458">
        <v>13</v>
      </c>
      <c r="B21" s="407" t="s">
        <v>98</v>
      </c>
      <c r="C21" s="464">
        <v>4864889</v>
      </c>
      <c r="D21" s="50" t="s">
        <v>12</v>
      </c>
      <c r="E21" s="47" t="s">
        <v>350</v>
      </c>
      <c r="F21" s="473">
        <v>1000</v>
      </c>
      <c r="G21" s="426">
        <v>41</v>
      </c>
      <c r="H21" s="427">
        <v>39</v>
      </c>
      <c r="I21" s="343">
        <f t="shared" si="6"/>
        <v>2</v>
      </c>
      <c r="J21" s="343">
        <f>$F21*I21</f>
        <v>2000</v>
      </c>
      <c r="K21" s="343">
        <f>J21/1000000</f>
        <v>0.002</v>
      </c>
      <c r="L21" s="426">
        <v>999647</v>
      </c>
      <c r="M21" s="427">
        <v>999655</v>
      </c>
      <c r="N21" s="343">
        <f t="shared" si="7"/>
        <v>-8</v>
      </c>
      <c r="O21" s="343">
        <f>$F21*N21</f>
        <v>-8000</v>
      </c>
      <c r="P21" s="343">
        <f>O21/1000000</f>
        <v>-0.008</v>
      </c>
      <c r="Q21" s="700"/>
    </row>
    <row r="22" spans="1:17" ht="15.75" customHeight="1">
      <c r="A22" s="458">
        <v>14</v>
      </c>
      <c r="B22" s="459" t="s">
        <v>99</v>
      </c>
      <c r="C22" s="464">
        <v>4864836</v>
      </c>
      <c r="D22" s="46" t="s">
        <v>12</v>
      </c>
      <c r="E22" s="47" t="s">
        <v>350</v>
      </c>
      <c r="F22" s="473">
        <v>1000</v>
      </c>
      <c r="G22" s="423">
        <v>999343</v>
      </c>
      <c r="H22" s="424">
        <v>999340</v>
      </c>
      <c r="I22" s="492">
        <f t="shared" si="6"/>
        <v>3</v>
      </c>
      <c r="J22" s="492">
        <f t="shared" si="1"/>
        <v>3000</v>
      </c>
      <c r="K22" s="492">
        <f t="shared" si="2"/>
        <v>0.003</v>
      </c>
      <c r="L22" s="423">
        <v>17380</v>
      </c>
      <c r="M22" s="424">
        <v>17210</v>
      </c>
      <c r="N22" s="492">
        <f t="shared" si="7"/>
        <v>170</v>
      </c>
      <c r="O22" s="492">
        <f t="shared" si="4"/>
        <v>170000</v>
      </c>
      <c r="P22" s="492">
        <f t="shared" si="5"/>
        <v>0.17</v>
      </c>
      <c r="Q22" s="179"/>
    </row>
    <row r="23" spans="1:17" ht="15.75" customHeight="1">
      <c r="A23" s="458">
        <v>15</v>
      </c>
      <c r="B23" s="459" t="s">
        <v>100</v>
      </c>
      <c r="C23" s="464">
        <v>4864837</v>
      </c>
      <c r="D23" s="46" t="s">
        <v>12</v>
      </c>
      <c r="E23" s="47" t="s">
        <v>350</v>
      </c>
      <c r="F23" s="473">
        <v>1000</v>
      </c>
      <c r="G23" s="423">
        <v>1137</v>
      </c>
      <c r="H23" s="424">
        <v>1136</v>
      </c>
      <c r="I23" s="492">
        <f t="shared" si="6"/>
        <v>1</v>
      </c>
      <c r="J23" s="492">
        <f t="shared" si="1"/>
        <v>1000</v>
      </c>
      <c r="K23" s="492">
        <f t="shared" si="2"/>
        <v>0.001</v>
      </c>
      <c r="L23" s="423">
        <v>38702</v>
      </c>
      <c r="M23" s="424">
        <v>38157</v>
      </c>
      <c r="N23" s="492">
        <f t="shared" si="7"/>
        <v>545</v>
      </c>
      <c r="O23" s="492">
        <f t="shared" si="4"/>
        <v>545000</v>
      </c>
      <c r="P23" s="343">
        <f t="shared" si="5"/>
        <v>0.545</v>
      </c>
      <c r="Q23" s="179"/>
    </row>
    <row r="24" spans="1:17" ht="15.75" customHeight="1">
      <c r="A24" s="458">
        <v>16</v>
      </c>
      <c r="B24" s="459" t="s">
        <v>101</v>
      </c>
      <c r="C24" s="464">
        <v>4864838</v>
      </c>
      <c r="D24" s="46" t="s">
        <v>12</v>
      </c>
      <c r="E24" s="47" t="s">
        <v>350</v>
      </c>
      <c r="F24" s="473">
        <v>1000</v>
      </c>
      <c r="G24" s="423">
        <v>999930</v>
      </c>
      <c r="H24" s="424">
        <v>999935</v>
      </c>
      <c r="I24" s="492">
        <f t="shared" si="6"/>
        <v>-5</v>
      </c>
      <c r="J24" s="492">
        <f t="shared" si="1"/>
        <v>-5000</v>
      </c>
      <c r="K24" s="492">
        <f t="shared" si="2"/>
        <v>-0.005</v>
      </c>
      <c r="L24" s="423">
        <v>27477</v>
      </c>
      <c r="M24" s="424">
        <v>27481</v>
      </c>
      <c r="N24" s="492">
        <f t="shared" si="7"/>
        <v>-4</v>
      </c>
      <c r="O24" s="492">
        <f t="shared" si="4"/>
        <v>-4000</v>
      </c>
      <c r="P24" s="492">
        <f t="shared" si="5"/>
        <v>-0.004</v>
      </c>
      <c r="Q24" s="179"/>
    </row>
    <row r="25" spans="1:17" ht="15.75" customHeight="1">
      <c r="A25" s="458">
        <v>17</v>
      </c>
      <c r="B25" s="459" t="s">
        <v>124</v>
      </c>
      <c r="C25" s="464">
        <v>4864839</v>
      </c>
      <c r="D25" s="46" t="s">
        <v>12</v>
      </c>
      <c r="E25" s="47" t="s">
        <v>350</v>
      </c>
      <c r="F25" s="473">
        <v>1000</v>
      </c>
      <c r="G25" s="423">
        <v>1594</v>
      </c>
      <c r="H25" s="424">
        <v>1594</v>
      </c>
      <c r="I25" s="492">
        <f t="shared" si="6"/>
        <v>0</v>
      </c>
      <c r="J25" s="492">
        <f t="shared" si="1"/>
        <v>0</v>
      </c>
      <c r="K25" s="492">
        <f t="shared" si="2"/>
        <v>0</v>
      </c>
      <c r="L25" s="423">
        <v>9512</v>
      </c>
      <c r="M25" s="424">
        <v>9529</v>
      </c>
      <c r="N25" s="492">
        <f t="shared" si="7"/>
        <v>-17</v>
      </c>
      <c r="O25" s="492">
        <f t="shared" si="4"/>
        <v>-17000</v>
      </c>
      <c r="P25" s="492">
        <f t="shared" si="5"/>
        <v>-0.017</v>
      </c>
      <c r="Q25" s="179"/>
    </row>
    <row r="26" spans="1:17" ht="15.75" customHeight="1">
      <c r="A26" s="458">
        <v>18</v>
      </c>
      <c r="B26" s="459" t="s">
        <v>127</v>
      </c>
      <c r="C26" s="464">
        <v>4864788</v>
      </c>
      <c r="D26" s="46" t="s">
        <v>12</v>
      </c>
      <c r="E26" s="47" t="s">
        <v>350</v>
      </c>
      <c r="F26" s="473">
        <v>100</v>
      </c>
      <c r="G26" s="423">
        <v>11364</v>
      </c>
      <c r="H26" s="424">
        <v>11341</v>
      </c>
      <c r="I26" s="492">
        <f t="shared" si="6"/>
        <v>23</v>
      </c>
      <c r="J26" s="492">
        <f t="shared" si="1"/>
        <v>2300</v>
      </c>
      <c r="K26" s="492">
        <f t="shared" si="2"/>
        <v>0.0023</v>
      </c>
      <c r="L26" s="423">
        <v>333</v>
      </c>
      <c r="M26" s="424">
        <v>328</v>
      </c>
      <c r="N26" s="492">
        <f t="shared" si="7"/>
        <v>5</v>
      </c>
      <c r="O26" s="492">
        <f t="shared" si="4"/>
        <v>500</v>
      </c>
      <c r="P26" s="492">
        <f t="shared" si="5"/>
        <v>0.0005</v>
      </c>
      <c r="Q26" s="179"/>
    </row>
    <row r="27" spans="1:17" ht="15.75" customHeight="1">
      <c r="A27" s="458">
        <v>19</v>
      </c>
      <c r="B27" s="459" t="s">
        <v>125</v>
      </c>
      <c r="C27" s="464">
        <v>4864883</v>
      </c>
      <c r="D27" s="46" t="s">
        <v>12</v>
      </c>
      <c r="E27" s="47" t="s">
        <v>350</v>
      </c>
      <c r="F27" s="473">
        <v>1000</v>
      </c>
      <c r="G27" s="423">
        <v>996821</v>
      </c>
      <c r="H27" s="424">
        <v>996819</v>
      </c>
      <c r="I27" s="492">
        <f t="shared" si="6"/>
        <v>2</v>
      </c>
      <c r="J27" s="492">
        <f t="shared" si="1"/>
        <v>2000</v>
      </c>
      <c r="K27" s="492">
        <f t="shared" si="2"/>
        <v>0.002</v>
      </c>
      <c r="L27" s="423">
        <v>14921</v>
      </c>
      <c r="M27" s="424">
        <v>14451</v>
      </c>
      <c r="N27" s="492">
        <f t="shared" si="7"/>
        <v>470</v>
      </c>
      <c r="O27" s="492">
        <f t="shared" si="4"/>
        <v>470000</v>
      </c>
      <c r="P27" s="492">
        <f t="shared" si="5"/>
        <v>0.47</v>
      </c>
      <c r="Q27" s="179"/>
    </row>
    <row r="28" spans="1:17" ht="15.75" customHeight="1">
      <c r="A28" s="458"/>
      <c r="B28" s="461" t="s">
        <v>102</v>
      </c>
      <c r="C28" s="464"/>
      <c r="D28" s="46"/>
      <c r="E28" s="46"/>
      <c r="F28" s="473"/>
      <c r="G28" s="423"/>
      <c r="H28" s="424"/>
      <c r="I28" s="21"/>
      <c r="J28" s="21"/>
      <c r="K28" s="237"/>
      <c r="L28" s="100"/>
      <c r="M28" s="21"/>
      <c r="N28" s="21"/>
      <c r="O28" s="21"/>
      <c r="P28" s="237"/>
      <c r="Q28" s="179"/>
    </row>
    <row r="29" spans="1:17" s="691" customFormat="1" ht="15.75" customHeight="1">
      <c r="A29" s="458">
        <v>20</v>
      </c>
      <c r="B29" s="459" t="s">
        <v>103</v>
      </c>
      <c r="C29" s="464">
        <v>4864954</v>
      </c>
      <c r="D29" s="46" t="s">
        <v>12</v>
      </c>
      <c r="E29" s="47" t="s">
        <v>350</v>
      </c>
      <c r="F29" s="473">
        <v>1375</v>
      </c>
      <c r="G29" s="426">
        <v>999999</v>
      </c>
      <c r="H29" s="427">
        <v>999999</v>
      </c>
      <c r="I29" s="343">
        <f>G29-H29</f>
        <v>0</v>
      </c>
      <c r="J29" s="343">
        <f>$F29*I29</f>
        <v>0</v>
      </c>
      <c r="K29" s="343">
        <f>J29/1000000</f>
        <v>0</v>
      </c>
      <c r="L29" s="426">
        <v>994468</v>
      </c>
      <c r="M29" s="427">
        <v>996694</v>
      </c>
      <c r="N29" s="343">
        <f>L29-M29</f>
        <v>-2226</v>
      </c>
      <c r="O29" s="343">
        <f>$F29*N29</f>
        <v>-3060750</v>
      </c>
      <c r="P29" s="343">
        <f>O29/1000000</f>
        <v>-3.06075</v>
      </c>
      <c r="Q29" s="700"/>
    </row>
    <row r="30" spans="1:17" ht="15.75" customHeight="1">
      <c r="A30" s="458">
        <v>21</v>
      </c>
      <c r="B30" s="459" t="s">
        <v>104</v>
      </c>
      <c r="C30" s="464">
        <v>4865042</v>
      </c>
      <c r="D30" s="46" t="s">
        <v>12</v>
      </c>
      <c r="E30" s="47" t="s">
        <v>350</v>
      </c>
      <c r="F30" s="473">
        <v>1100</v>
      </c>
      <c r="G30" s="423">
        <v>999998</v>
      </c>
      <c r="H30" s="424">
        <v>999998</v>
      </c>
      <c r="I30" s="492">
        <f>G30-H30</f>
        <v>0</v>
      </c>
      <c r="J30" s="492">
        <f t="shared" si="1"/>
        <v>0</v>
      </c>
      <c r="K30" s="492">
        <f t="shared" si="2"/>
        <v>0</v>
      </c>
      <c r="L30" s="423">
        <v>715114</v>
      </c>
      <c r="M30" s="424">
        <v>718716</v>
      </c>
      <c r="N30" s="492">
        <f>L30-M30</f>
        <v>-3602</v>
      </c>
      <c r="O30" s="492">
        <f t="shared" si="4"/>
        <v>-3962200</v>
      </c>
      <c r="P30" s="492">
        <f t="shared" si="5"/>
        <v>-3.9622</v>
      </c>
      <c r="Q30" s="179"/>
    </row>
    <row r="31" spans="1:17" s="691" customFormat="1" ht="15.75" customHeight="1">
      <c r="A31" s="458">
        <v>22</v>
      </c>
      <c r="B31" s="459" t="s">
        <v>371</v>
      </c>
      <c r="C31" s="464">
        <v>4864943</v>
      </c>
      <c r="D31" s="46" t="s">
        <v>12</v>
      </c>
      <c r="E31" s="47" t="s">
        <v>350</v>
      </c>
      <c r="F31" s="473">
        <v>1000</v>
      </c>
      <c r="G31" s="426">
        <v>984281</v>
      </c>
      <c r="H31" s="427">
        <v>984338</v>
      </c>
      <c r="I31" s="343">
        <f>G31-H31</f>
        <v>-57</v>
      </c>
      <c r="J31" s="343">
        <f>$F31*I31</f>
        <v>-57000</v>
      </c>
      <c r="K31" s="343">
        <f>J31/1000000</f>
        <v>-0.057</v>
      </c>
      <c r="L31" s="426">
        <v>8432</v>
      </c>
      <c r="M31" s="427">
        <v>8641</v>
      </c>
      <c r="N31" s="343">
        <f>L31-M31</f>
        <v>-209</v>
      </c>
      <c r="O31" s="343">
        <f>$F31*N31</f>
        <v>-209000</v>
      </c>
      <c r="P31" s="343">
        <f>O31/1000000</f>
        <v>-0.209</v>
      </c>
      <c r="Q31" s="700"/>
    </row>
    <row r="32" spans="1:17" ht="15.75" customHeight="1">
      <c r="A32" s="458"/>
      <c r="B32" s="461" t="s">
        <v>34</v>
      </c>
      <c r="C32" s="464"/>
      <c r="D32" s="46"/>
      <c r="E32" s="46"/>
      <c r="F32" s="473"/>
      <c r="G32" s="423"/>
      <c r="H32" s="424"/>
      <c r="I32" s="492"/>
      <c r="J32" s="492"/>
      <c r="K32" s="237">
        <f>SUM(K16:K31)</f>
        <v>-0.1537</v>
      </c>
      <c r="L32" s="493"/>
      <c r="M32" s="492"/>
      <c r="N32" s="492"/>
      <c r="O32" s="492"/>
      <c r="P32" s="237">
        <f>SUM(P16:P31)</f>
        <v>-5.46545</v>
      </c>
      <c r="Q32" s="179"/>
    </row>
    <row r="33" spans="1:17" ht="15.75" customHeight="1">
      <c r="A33" s="458">
        <v>23</v>
      </c>
      <c r="B33" s="459" t="s">
        <v>105</v>
      </c>
      <c r="C33" s="464">
        <v>4864910</v>
      </c>
      <c r="D33" s="46" t="s">
        <v>12</v>
      </c>
      <c r="E33" s="47" t="s">
        <v>350</v>
      </c>
      <c r="F33" s="473">
        <v>-1000</v>
      </c>
      <c r="G33" s="423">
        <v>955588</v>
      </c>
      <c r="H33" s="424">
        <v>955584</v>
      </c>
      <c r="I33" s="492">
        <f>G33-H33</f>
        <v>4</v>
      </c>
      <c r="J33" s="492">
        <f t="shared" si="1"/>
        <v>-4000</v>
      </c>
      <c r="K33" s="492">
        <f t="shared" si="2"/>
        <v>-0.004</v>
      </c>
      <c r="L33" s="423">
        <v>947242</v>
      </c>
      <c r="M33" s="424">
        <v>947197</v>
      </c>
      <c r="N33" s="492">
        <f>L33-M33</f>
        <v>45</v>
      </c>
      <c r="O33" s="492">
        <f t="shared" si="4"/>
        <v>-45000</v>
      </c>
      <c r="P33" s="492">
        <f t="shared" si="5"/>
        <v>-0.045</v>
      </c>
      <c r="Q33" s="179"/>
    </row>
    <row r="34" spans="1:17" ht="15.75" customHeight="1">
      <c r="A34" s="458">
        <v>24</v>
      </c>
      <c r="B34" s="459" t="s">
        <v>106</v>
      </c>
      <c r="C34" s="464">
        <v>4864911</v>
      </c>
      <c r="D34" s="46" t="s">
        <v>12</v>
      </c>
      <c r="E34" s="47" t="s">
        <v>350</v>
      </c>
      <c r="F34" s="473">
        <v>-1000</v>
      </c>
      <c r="G34" s="423">
        <v>963988</v>
      </c>
      <c r="H34" s="424">
        <v>963909</v>
      </c>
      <c r="I34" s="492">
        <f>G34-H34</f>
        <v>79</v>
      </c>
      <c r="J34" s="492">
        <f t="shared" si="1"/>
        <v>-79000</v>
      </c>
      <c r="K34" s="492">
        <f t="shared" si="2"/>
        <v>-0.079</v>
      </c>
      <c r="L34" s="423">
        <v>955198</v>
      </c>
      <c r="M34" s="424">
        <v>955236</v>
      </c>
      <c r="N34" s="492">
        <f>L34-M34</f>
        <v>-38</v>
      </c>
      <c r="O34" s="492">
        <f t="shared" si="4"/>
        <v>38000</v>
      </c>
      <c r="P34" s="492">
        <f t="shared" si="5"/>
        <v>0.038</v>
      </c>
      <c r="Q34" s="179"/>
    </row>
    <row r="35" spans="1:17" ht="15.75" customHeight="1">
      <c r="A35" s="458">
        <v>25</v>
      </c>
      <c r="B35" s="511" t="s">
        <v>148</v>
      </c>
      <c r="C35" s="474">
        <v>4902528</v>
      </c>
      <c r="D35" s="13" t="s">
        <v>12</v>
      </c>
      <c r="E35" s="47" t="s">
        <v>350</v>
      </c>
      <c r="F35" s="474">
        <v>300</v>
      </c>
      <c r="G35" s="423">
        <v>22</v>
      </c>
      <c r="H35" s="424">
        <v>22</v>
      </c>
      <c r="I35" s="492">
        <f>G35-H35</f>
        <v>0</v>
      </c>
      <c r="J35" s="492">
        <f>$F35*I35</f>
        <v>0</v>
      </c>
      <c r="K35" s="492">
        <f>J35/1000000</f>
        <v>0</v>
      </c>
      <c r="L35" s="423">
        <v>381</v>
      </c>
      <c r="M35" s="424">
        <v>381</v>
      </c>
      <c r="N35" s="492">
        <f>L35-M35</f>
        <v>0</v>
      </c>
      <c r="O35" s="492">
        <f>$F35*N35</f>
        <v>0</v>
      </c>
      <c r="P35" s="492">
        <f>O35/1000000</f>
        <v>0</v>
      </c>
      <c r="Q35" s="529"/>
    </row>
    <row r="36" spans="1:17" ht="15.75" customHeight="1">
      <c r="A36" s="458"/>
      <c r="B36" s="461" t="s">
        <v>28</v>
      </c>
      <c r="C36" s="464"/>
      <c r="D36" s="46"/>
      <c r="E36" s="46"/>
      <c r="F36" s="473"/>
      <c r="G36" s="423"/>
      <c r="H36" s="424"/>
      <c r="I36" s="492"/>
      <c r="J36" s="492"/>
      <c r="K36" s="492"/>
      <c r="L36" s="493"/>
      <c r="M36" s="492"/>
      <c r="N36" s="492"/>
      <c r="O36" s="492"/>
      <c r="P36" s="492"/>
      <c r="Q36" s="179"/>
    </row>
    <row r="37" spans="1:17" ht="15">
      <c r="A37" s="458">
        <v>26</v>
      </c>
      <c r="B37" s="407" t="s">
        <v>48</v>
      </c>
      <c r="C37" s="464">
        <v>5128409</v>
      </c>
      <c r="D37" s="50" t="s">
        <v>12</v>
      </c>
      <c r="E37" s="47" t="s">
        <v>350</v>
      </c>
      <c r="F37" s="473">
        <v>1000</v>
      </c>
      <c r="G37" s="426">
        <v>540</v>
      </c>
      <c r="H37" s="427">
        <v>540</v>
      </c>
      <c r="I37" s="343">
        <f>G37-H37</f>
        <v>0</v>
      </c>
      <c r="J37" s="343">
        <f t="shared" si="1"/>
        <v>0</v>
      </c>
      <c r="K37" s="343">
        <f t="shared" si="2"/>
        <v>0</v>
      </c>
      <c r="L37" s="426">
        <v>6007</v>
      </c>
      <c r="M37" s="427">
        <v>6067</v>
      </c>
      <c r="N37" s="343">
        <f>L37-M37</f>
        <v>-60</v>
      </c>
      <c r="O37" s="343">
        <f t="shared" si="4"/>
        <v>-60000</v>
      </c>
      <c r="P37" s="343">
        <f t="shared" si="5"/>
        <v>-0.06</v>
      </c>
      <c r="Q37" s="550"/>
    </row>
    <row r="38" spans="1:17" ht="15.75" customHeight="1">
      <c r="A38" s="458"/>
      <c r="B38" s="461" t="s">
        <v>107</v>
      </c>
      <c r="C38" s="464"/>
      <c r="D38" s="46"/>
      <c r="E38" s="46"/>
      <c r="F38" s="473"/>
      <c r="G38" s="423"/>
      <c r="H38" s="424"/>
      <c r="I38" s="492"/>
      <c r="J38" s="492"/>
      <c r="K38" s="492"/>
      <c r="L38" s="493"/>
      <c r="M38" s="492"/>
      <c r="N38" s="492"/>
      <c r="O38" s="492"/>
      <c r="P38" s="492"/>
      <c r="Q38" s="179"/>
    </row>
    <row r="39" spans="1:17" s="691" customFormat="1" ht="15.75" customHeight="1">
      <c r="A39" s="458">
        <v>27</v>
      </c>
      <c r="B39" s="459" t="s">
        <v>108</v>
      </c>
      <c r="C39" s="464">
        <v>4864962</v>
      </c>
      <c r="D39" s="46" t="s">
        <v>12</v>
      </c>
      <c r="E39" s="47" t="s">
        <v>350</v>
      </c>
      <c r="F39" s="473">
        <v>-1000</v>
      </c>
      <c r="G39" s="426">
        <v>54239</v>
      </c>
      <c r="H39" s="427">
        <v>54196</v>
      </c>
      <c r="I39" s="343">
        <f>G39-H39</f>
        <v>43</v>
      </c>
      <c r="J39" s="343">
        <f t="shared" si="1"/>
        <v>-43000</v>
      </c>
      <c r="K39" s="343">
        <f t="shared" si="2"/>
        <v>-0.043</v>
      </c>
      <c r="L39" s="426">
        <v>974650</v>
      </c>
      <c r="M39" s="427">
        <v>974525</v>
      </c>
      <c r="N39" s="343">
        <f>L39-M39</f>
        <v>125</v>
      </c>
      <c r="O39" s="343">
        <f t="shared" si="4"/>
        <v>-125000</v>
      </c>
      <c r="P39" s="343">
        <f t="shared" si="5"/>
        <v>-0.125</v>
      </c>
      <c r="Q39" s="700"/>
    </row>
    <row r="40" spans="1:17" ht="15.75" customHeight="1">
      <c r="A40" s="458">
        <v>28</v>
      </c>
      <c r="B40" s="459" t="s">
        <v>109</v>
      </c>
      <c r="C40" s="464">
        <v>4865033</v>
      </c>
      <c r="D40" s="46" t="s">
        <v>12</v>
      </c>
      <c r="E40" s="47" t="s">
        <v>350</v>
      </c>
      <c r="F40" s="473">
        <v>-1000</v>
      </c>
      <c r="G40" s="423">
        <v>41749</v>
      </c>
      <c r="H40" s="424">
        <v>41619</v>
      </c>
      <c r="I40" s="492">
        <f>G40-H40</f>
        <v>130</v>
      </c>
      <c r="J40" s="492">
        <f t="shared" si="1"/>
        <v>-130000</v>
      </c>
      <c r="K40" s="492">
        <f t="shared" si="2"/>
        <v>-0.13</v>
      </c>
      <c r="L40" s="423">
        <v>970511</v>
      </c>
      <c r="M40" s="424">
        <v>970551</v>
      </c>
      <c r="N40" s="492">
        <f>L40-M40</f>
        <v>-40</v>
      </c>
      <c r="O40" s="492">
        <f t="shared" si="4"/>
        <v>40000</v>
      </c>
      <c r="P40" s="492">
        <f t="shared" si="5"/>
        <v>0.04</v>
      </c>
      <c r="Q40" s="179"/>
    </row>
    <row r="41" spans="1:17" ht="15.75" customHeight="1">
      <c r="A41" s="458">
        <v>29</v>
      </c>
      <c r="B41" s="459" t="s">
        <v>110</v>
      </c>
      <c r="C41" s="464">
        <v>5128420</v>
      </c>
      <c r="D41" s="46" t="s">
        <v>12</v>
      </c>
      <c r="E41" s="47" t="s">
        <v>350</v>
      </c>
      <c r="F41" s="473">
        <v>-1000</v>
      </c>
      <c r="G41" s="423">
        <v>996957</v>
      </c>
      <c r="H41" s="424">
        <v>996933</v>
      </c>
      <c r="I41" s="492">
        <f>G41-H41</f>
        <v>24</v>
      </c>
      <c r="J41" s="492">
        <f t="shared" si="1"/>
        <v>-24000</v>
      </c>
      <c r="K41" s="492">
        <f t="shared" si="2"/>
        <v>-0.024</v>
      </c>
      <c r="L41" s="423">
        <v>995297</v>
      </c>
      <c r="M41" s="424">
        <v>995439</v>
      </c>
      <c r="N41" s="492">
        <f>L41-M41</f>
        <v>-142</v>
      </c>
      <c r="O41" s="492">
        <f t="shared" si="4"/>
        <v>142000</v>
      </c>
      <c r="P41" s="492">
        <f t="shared" si="5"/>
        <v>0.142</v>
      </c>
      <c r="Q41" s="547"/>
    </row>
    <row r="42" spans="1:17" s="691" customFormat="1" ht="15.75" customHeight="1">
      <c r="A42" s="458">
        <v>30</v>
      </c>
      <c r="B42" s="407" t="s">
        <v>111</v>
      </c>
      <c r="C42" s="464">
        <v>4864906</v>
      </c>
      <c r="D42" s="46" t="s">
        <v>12</v>
      </c>
      <c r="E42" s="47" t="s">
        <v>350</v>
      </c>
      <c r="F42" s="473">
        <v>-1000</v>
      </c>
      <c r="G42" s="426">
        <v>1000035</v>
      </c>
      <c r="H42" s="427">
        <v>999995</v>
      </c>
      <c r="I42" s="343">
        <f>G42-H42</f>
        <v>40</v>
      </c>
      <c r="J42" s="343">
        <f>$F42*I42</f>
        <v>-40000</v>
      </c>
      <c r="K42" s="343">
        <f>J42/1000000</f>
        <v>-0.04</v>
      </c>
      <c r="L42" s="426">
        <v>999730</v>
      </c>
      <c r="M42" s="427">
        <v>999783</v>
      </c>
      <c r="N42" s="343">
        <f>L42-M42</f>
        <v>-53</v>
      </c>
      <c r="O42" s="343">
        <f>$F42*N42</f>
        <v>53000</v>
      </c>
      <c r="P42" s="343">
        <f>O42/1000000</f>
        <v>0.053</v>
      </c>
      <c r="Q42" s="750"/>
    </row>
    <row r="43" spans="1:17" ht="13.5" customHeight="1">
      <c r="A43" s="458"/>
      <c r="B43" s="461" t="s">
        <v>414</v>
      </c>
      <c r="C43" s="464"/>
      <c r="D43" s="715"/>
      <c r="E43" s="716"/>
      <c r="F43" s="473"/>
      <c r="G43" s="493"/>
      <c r="H43" s="492"/>
      <c r="I43" s="492"/>
      <c r="J43" s="492"/>
      <c r="K43" s="492"/>
      <c r="L43" s="493"/>
      <c r="M43" s="492"/>
      <c r="N43" s="492"/>
      <c r="O43" s="492"/>
      <c r="P43" s="492"/>
      <c r="Q43" s="225"/>
    </row>
    <row r="44" spans="1:17" s="691" customFormat="1" ht="15.75" customHeight="1">
      <c r="A44" s="458">
        <v>31</v>
      </c>
      <c r="B44" s="459" t="s">
        <v>108</v>
      </c>
      <c r="C44" s="464">
        <v>4865002</v>
      </c>
      <c r="D44" s="715" t="s">
        <v>12</v>
      </c>
      <c r="E44" s="716" t="s">
        <v>350</v>
      </c>
      <c r="F44" s="473">
        <v>-2000</v>
      </c>
      <c r="G44" s="426">
        <v>3140</v>
      </c>
      <c r="H44" s="427">
        <v>2984</v>
      </c>
      <c r="I44" s="343">
        <f>G44-H44</f>
        <v>156</v>
      </c>
      <c r="J44" s="343">
        <f>$F44*I44</f>
        <v>-312000</v>
      </c>
      <c r="K44" s="343">
        <f>J44/1000000</f>
        <v>-0.312</v>
      </c>
      <c r="L44" s="426">
        <v>999631</v>
      </c>
      <c r="M44" s="427">
        <v>999639</v>
      </c>
      <c r="N44" s="343">
        <f>L44-M44</f>
        <v>-8</v>
      </c>
      <c r="O44" s="343">
        <f>$F44*N44</f>
        <v>16000</v>
      </c>
      <c r="P44" s="343">
        <f>O44/1000000</f>
        <v>0.016</v>
      </c>
      <c r="Q44" s="734"/>
    </row>
    <row r="45" spans="1:17" s="691" customFormat="1" ht="15.75" customHeight="1">
      <c r="A45" s="458">
        <v>32</v>
      </c>
      <c r="B45" s="459" t="s">
        <v>417</v>
      </c>
      <c r="C45" s="464">
        <v>5128431</v>
      </c>
      <c r="D45" s="715" t="s">
        <v>12</v>
      </c>
      <c r="E45" s="716" t="s">
        <v>350</v>
      </c>
      <c r="F45" s="473">
        <v>-2000</v>
      </c>
      <c r="G45" s="426">
        <v>999545</v>
      </c>
      <c r="H45" s="427">
        <v>999540</v>
      </c>
      <c r="I45" s="343">
        <f>G45-H45</f>
        <v>5</v>
      </c>
      <c r="J45" s="343">
        <f>$F45*I45</f>
        <v>-10000</v>
      </c>
      <c r="K45" s="343">
        <f>J45/1000000</f>
        <v>-0.01</v>
      </c>
      <c r="L45" s="426">
        <v>999940</v>
      </c>
      <c r="M45" s="427">
        <v>999961</v>
      </c>
      <c r="N45" s="343">
        <f>L45-M45</f>
        <v>-21</v>
      </c>
      <c r="O45" s="343">
        <f>$F45*N45</f>
        <v>42000</v>
      </c>
      <c r="P45" s="343">
        <f>O45/1000000</f>
        <v>0.042</v>
      </c>
      <c r="Q45" s="718"/>
    </row>
    <row r="46" spans="1:17" s="691" customFormat="1" ht="15.75" customHeight="1">
      <c r="A46" s="458">
        <v>33</v>
      </c>
      <c r="B46" s="459" t="s">
        <v>415</v>
      </c>
      <c r="C46" s="464">
        <v>5128452</v>
      </c>
      <c r="D46" s="715" t="s">
        <v>12</v>
      </c>
      <c r="E46" s="716" t="s">
        <v>350</v>
      </c>
      <c r="F46" s="473">
        <v>-1000</v>
      </c>
      <c r="G46" s="426">
        <v>1124</v>
      </c>
      <c r="H46" s="427">
        <v>1124</v>
      </c>
      <c r="I46" s="343">
        <f>G46-H46</f>
        <v>0</v>
      </c>
      <c r="J46" s="343">
        <f>$F46*I46</f>
        <v>0</v>
      </c>
      <c r="K46" s="343">
        <f>J46/1000000</f>
        <v>0</v>
      </c>
      <c r="L46" s="426">
        <v>999922</v>
      </c>
      <c r="M46" s="427">
        <v>999974</v>
      </c>
      <c r="N46" s="343">
        <f>L46-M46</f>
        <v>-52</v>
      </c>
      <c r="O46" s="343">
        <f>$F46*N46</f>
        <v>52000</v>
      </c>
      <c r="P46" s="343">
        <f>O46/1000000</f>
        <v>0.052</v>
      </c>
      <c r="Q46" s="734"/>
    </row>
    <row r="47" spans="1:17" ht="15.75" customHeight="1">
      <c r="A47" s="458"/>
      <c r="B47" s="461" t="s">
        <v>44</v>
      </c>
      <c r="C47" s="464"/>
      <c r="D47" s="46"/>
      <c r="E47" s="46"/>
      <c r="F47" s="473"/>
      <c r="G47" s="423"/>
      <c r="H47" s="424"/>
      <c r="I47" s="492"/>
      <c r="J47" s="492"/>
      <c r="K47" s="492"/>
      <c r="L47" s="493"/>
      <c r="M47" s="492"/>
      <c r="N47" s="492"/>
      <c r="O47" s="492"/>
      <c r="P47" s="492"/>
      <c r="Q47" s="179"/>
    </row>
    <row r="48" spans="1:17" ht="15.75" customHeight="1">
      <c r="A48" s="458"/>
      <c r="B48" s="460" t="s">
        <v>18</v>
      </c>
      <c r="C48" s="464"/>
      <c r="D48" s="50"/>
      <c r="E48" s="50"/>
      <c r="F48" s="473"/>
      <c r="G48" s="423"/>
      <c r="H48" s="424"/>
      <c r="I48" s="492"/>
      <c r="J48" s="492"/>
      <c r="K48" s="492"/>
      <c r="L48" s="493"/>
      <c r="M48" s="492"/>
      <c r="N48" s="492"/>
      <c r="O48" s="492"/>
      <c r="P48" s="492"/>
      <c r="Q48" s="179"/>
    </row>
    <row r="49" spans="1:17" ht="15.75" customHeight="1">
      <c r="A49" s="458">
        <v>34</v>
      </c>
      <c r="B49" s="459" t="s">
        <v>19</v>
      </c>
      <c r="C49" s="464">
        <v>4864808</v>
      </c>
      <c r="D49" s="46" t="s">
        <v>12</v>
      </c>
      <c r="E49" s="47" t="s">
        <v>350</v>
      </c>
      <c r="F49" s="473">
        <v>200</v>
      </c>
      <c r="G49" s="423">
        <v>9263</v>
      </c>
      <c r="H49" s="424">
        <v>9263</v>
      </c>
      <c r="I49" s="492">
        <f>G49-H49</f>
        <v>0</v>
      </c>
      <c r="J49" s="492">
        <f>$F49*I49</f>
        <v>0</v>
      </c>
      <c r="K49" s="492">
        <f>J49/1000000</f>
        <v>0</v>
      </c>
      <c r="L49" s="423">
        <v>21601</v>
      </c>
      <c r="M49" s="424">
        <v>21623</v>
      </c>
      <c r="N49" s="492">
        <f>L49-M49</f>
        <v>-22</v>
      </c>
      <c r="O49" s="492">
        <f>$F49*N49</f>
        <v>-4400</v>
      </c>
      <c r="P49" s="492">
        <f>O49/1000000</f>
        <v>-0.0044</v>
      </c>
      <c r="Q49" s="546"/>
    </row>
    <row r="50" spans="1:17" s="691" customFormat="1" ht="15.75" customHeight="1">
      <c r="A50" s="458">
        <v>35</v>
      </c>
      <c r="B50" s="459" t="s">
        <v>20</v>
      </c>
      <c r="C50" s="464">
        <v>4865144</v>
      </c>
      <c r="D50" s="46" t="s">
        <v>12</v>
      </c>
      <c r="E50" s="47" t="s">
        <v>350</v>
      </c>
      <c r="F50" s="473">
        <v>1000</v>
      </c>
      <c r="G50" s="426">
        <v>85726</v>
      </c>
      <c r="H50" s="427">
        <v>85726</v>
      </c>
      <c r="I50" s="343">
        <f>G50-H50</f>
        <v>0</v>
      </c>
      <c r="J50" s="343">
        <f>$F50*I50</f>
        <v>0</v>
      </c>
      <c r="K50" s="343">
        <f>J50/1000000</f>
        <v>0</v>
      </c>
      <c r="L50" s="426">
        <v>119565</v>
      </c>
      <c r="M50" s="427">
        <v>118819</v>
      </c>
      <c r="N50" s="343">
        <f>L50-M50</f>
        <v>746</v>
      </c>
      <c r="O50" s="343">
        <f>$F50*N50</f>
        <v>746000</v>
      </c>
      <c r="P50" s="343">
        <f>O50/1000000</f>
        <v>0.746</v>
      </c>
      <c r="Q50" s="700"/>
    </row>
    <row r="51" spans="1:17" ht="12.75" customHeight="1">
      <c r="A51" s="458"/>
      <c r="B51" s="461" t="s">
        <v>121</v>
      </c>
      <c r="C51" s="464"/>
      <c r="D51" s="46"/>
      <c r="E51" s="46"/>
      <c r="F51" s="473"/>
      <c r="G51" s="423"/>
      <c r="H51" s="424"/>
      <c r="I51" s="492"/>
      <c r="J51" s="492"/>
      <c r="K51" s="492"/>
      <c r="L51" s="493"/>
      <c r="M51" s="492"/>
      <c r="N51" s="492"/>
      <c r="O51" s="492"/>
      <c r="P51" s="492"/>
      <c r="Q51" s="179"/>
    </row>
    <row r="52" spans="1:17" s="691" customFormat="1" ht="15.75" customHeight="1">
      <c r="A52" s="458">
        <v>36</v>
      </c>
      <c r="B52" s="459" t="s">
        <v>122</v>
      </c>
      <c r="C52" s="464">
        <v>4865134</v>
      </c>
      <c r="D52" s="46" t="s">
        <v>12</v>
      </c>
      <c r="E52" s="47" t="s">
        <v>350</v>
      </c>
      <c r="F52" s="473">
        <v>100</v>
      </c>
      <c r="G52" s="426">
        <v>97842</v>
      </c>
      <c r="H52" s="427">
        <v>97980</v>
      </c>
      <c r="I52" s="343">
        <f>G52-H52</f>
        <v>-138</v>
      </c>
      <c r="J52" s="343">
        <f t="shared" si="1"/>
        <v>-13800</v>
      </c>
      <c r="K52" s="343">
        <f t="shared" si="2"/>
        <v>-0.0138</v>
      </c>
      <c r="L52" s="426">
        <v>1179</v>
      </c>
      <c r="M52" s="427">
        <v>1274</v>
      </c>
      <c r="N52" s="343">
        <f>L52-M52</f>
        <v>-95</v>
      </c>
      <c r="O52" s="343">
        <f t="shared" si="4"/>
        <v>-9500</v>
      </c>
      <c r="P52" s="343">
        <f t="shared" si="5"/>
        <v>-0.0095</v>
      </c>
      <c r="Q52" s="700"/>
    </row>
    <row r="53" spans="1:17" ht="15.75" customHeight="1" thickBot="1">
      <c r="A53" s="443">
        <v>37</v>
      </c>
      <c r="B53" s="408" t="s">
        <v>123</v>
      </c>
      <c r="C53" s="465">
        <v>4865135</v>
      </c>
      <c r="D53" s="55" t="s">
        <v>12</v>
      </c>
      <c r="E53" s="53" t="s">
        <v>350</v>
      </c>
      <c r="F53" s="475">
        <v>100</v>
      </c>
      <c r="G53" s="428">
        <v>149536</v>
      </c>
      <c r="H53" s="428">
        <v>149367</v>
      </c>
      <c r="I53" s="494">
        <f>G53-H53</f>
        <v>169</v>
      </c>
      <c r="J53" s="494">
        <f t="shared" si="1"/>
        <v>16900</v>
      </c>
      <c r="K53" s="721">
        <f t="shared" si="2"/>
        <v>0.0169</v>
      </c>
      <c r="L53" s="428">
        <v>15336</v>
      </c>
      <c r="M53" s="428">
        <v>13249</v>
      </c>
      <c r="N53" s="494">
        <f>L53-M53</f>
        <v>2087</v>
      </c>
      <c r="O53" s="494">
        <f t="shared" si="4"/>
        <v>208700</v>
      </c>
      <c r="P53" s="721">
        <f t="shared" si="5"/>
        <v>0.2087</v>
      </c>
      <c r="Q53" s="179"/>
    </row>
    <row r="54" spans="2:16" ht="15" customHeight="1" thickTop="1">
      <c r="B54" s="17" t="s">
        <v>142</v>
      </c>
      <c r="F54" s="238"/>
      <c r="I54" s="18"/>
      <c r="J54" s="18"/>
      <c r="K54" s="499">
        <f>SUM(K8:K53)-K32</f>
        <v>0.5383499999999999</v>
      </c>
      <c r="N54" s="18"/>
      <c r="O54" s="18"/>
      <c r="P54" s="499">
        <f>SUM(P8:P53)-P32</f>
        <v>-4.220899999999999</v>
      </c>
    </row>
    <row r="55" spans="2:16" ht="1.5" customHeight="1">
      <c r="B55" s="17"/>
      <c r="F55" s="238"/>
      <c r="I55" s="18"/>
      <c r="J55" s="18"/>
      <c r="K55" s="33"/>
      <c r="N55" s="18"/>
      <c r="O55" s="18"/>
      <c r="P55" s="33"/>
    </row>
    <row r="56" spans="2:16" ht="13.5" customHeight="1">
      <c r="B56" s="17" t="s">
        <v>143</v>
      </c>
      <c r="F56" s="238"/>
      <c r="I56" s="18"/>
      <c r="J56" s="18"/>
      <c r="K56" s="499">
        <f>SUM(K54:K55)</f>
        <v>0.5383499999999999</v>
      </c>
      <c r="N56" s="18"/>
      <c r="O56" s="18"/>
      <c r="P56" s="499">
        <f>SUM(P54:P55)</f>
        <v>-4.220899999999999</v>
      </c>
    </row>
    <row r="57" ht="15">
      <c r="F57" s="238"/>
    </row>
    <row r="58" spans="6:17" ht="15">
      <c r="F58" s="238"/>
      <c r="Q58" s="305" t="str">
        <f>NDPL!$Q$1</f>
        <v>AUGUST-2015</v>
      </c>
    </row>
    <row r="59" ht="15">
      <c r="F59" s="238"/>
    </row>
    <row r="60" spans="6:17" ht="15">
      <c r="F60" s="238"/>
      <c r="Q60" s="305"/>
    </row>
    <row r="61" spans="1:16" ht="18.75" thickBot="1">
      <c r="A61" s="107" t="s">
        <v>249</v>
      </c>
      <c r="F61" s="238"/>
      <c r="G61" s="7"/>
      <c r="H61" s="7"/>
      <c r="I61" s="56" t="s">
        <v>7</v>
      </c>
      <c r="J61" s="19"/>
      <c r="K61" s="19"/>
      <c r="L61" s="19"/>
      <c r="M61" s="19"/>
      <c r="N61" s="56" t="s">
        <v>402</v>
      </c>
      <c r="O61" s="19"/>
      <c r="P61" s="19"/>
    </row>
    <row r="62" spans="1:17" ht="39.75" thickBot="1" thickTop="1">
      <c r="A62" s="41" t="s">
        <v>8</v>
      </c>
      <c r="B62" s="38" t="s">
        <v>9</v>
      </c>
      <c r="C62" s="39" t="s">
        <v>1</v>
      </c>
      <c r="D62" s="39" t="s">
        <v>2</v>
      </c>
      <c r="E62" s="39" t="s">
        <v>3</v>
      </c>
      <c r="F62" s="39" t="s">
        <v>10</v>
      </c>
      <c r="G62" s="41" t="str">
        <f>NDPL!G5</f>
        <v>FINAL READING 01/09/2015</v>
      </c>
      <c r="H62" s="39" t="str">
        <f>NDPL!H5</f>
        <v>INTIAL READING 01/08/2015</v>
      </c>
      <c r="I62" s="39" t="s">
        <v>4</v>
      </c>
      <c r="J62" s="39" t="s">
        <v>5</v>
      </c>
      <c r="K62" s="39" t="s">
        <v>6</v>
      </c>
      <c r="L62" s="41" t="str">
        <f>NDPL!G5</f>
        <v>FINAL READING 01/09/2015</v>
      </c>
      <c r="M62" s="39" t="str">
        <f>NDPL!H5</f>
        <v>INTIAL READING 01/08/2015</v>
      </c>
      <c r="N62" s="39" t="s">
        <v>4</v>
      </c>
      <c r="O62" s="39" t="s">
        <v>5</v>
      </c>
      <c r="P62" s="39" t="s">
        <v>6</v>
      </c>
      <c r="Q62" s="40" t="s">
        <v>313</v>
      </c>
    </row>
    <row r="63" spans="1:16" ht="17.25" thickBot="1" thickTop="1">
      <c r="A63" s="20"/>
      <c r="B63" s="108"/>
      <c r="C63" s="20"/>
      <c r="D63" s="20"/>
      <c r="E63" s="20"/>
      <c r="F63" s="409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ht="15.75" customHeight="1" thickTop="1">
      <c r="A64" s="456"/>
      <c r="B64" s="457" t="s">
        <v>128</v>
      </c>
      <c r="C64" s="42"/>
      <c r="D64" s="42"/>
      <c r="E64" s="42"/>
      <c r="F64" s="410"/>
      <c r="G64" s="34"/>
      <c r="H64" s="25"/>
      <c r="I64" s="25"/>
      <c r="J64" s="25"/>
      <c r="K64" s="25"/>
      <c r="L64" s="34"/>
      <c r="M64" s="25"/>
      <c r="N64" s="25"/>
      <c r="O64" s="25"/>
      <c r="P64" s="25"/>
      <c r="Q64" s="178"/>
    </row>
    <row r="65" spans="1:17" ht="15.75" customHeight="1">
      <c r="A65" s="458">
        <v>1</v>
      </c>
      <c r="B65" s="459" t="s">
        <v>15</v>
      </c>
      <c r="C65" s="464">
        <v>4864968</v>
      </c>
      <c r="D65" s="46" t="s">
        <v>12</v>
      </c>
      <c r="E65" s="47" t="s">
        <v>350</v>
      </c>
      <c r="F65" s="473">
        <v>-1000</v>
      </c>
      <c r="G65" s="423">
        <v>982923</v>
      </c>
      <c r="H65" s="424">
        <v>982923</v>
      </c>
      <c r="I65" s="424">
        <f>G65-H65</f>
        <v>0</v>
      </c>
      <c r="J65" s="424">
        <f>$F65*I65</f>
        <v>0</v>
      </c>
      <c r="K65" s="424">
        <f>J65/1000000</f>
        <v>0</v>
      </c>
      <c r="L65" s="423">
        <v>899628</v>
      </c>
      <c r="M65" s="424">
        <v>901930</v>
      </c>
      <c r="N65" s="424">
        <f>L65-M65</f>
        <v>-2302</v>
      </c>
      <c r="O65" s="424">
        <f>$F65*N65</f>
        <v>2302000</v>
      </c>
      <c r="P65" s="424">
        <f>O65/1000000</f>
        <v>2.302</v>
      </c>
      <c r="Q65" s="179"/>
    </row>
    <row r="66" spans="1:17" ht="15.75" customHeight="1">
      <c r="A66" s="458">
        <v>2</v>
      </c>
      <c r="B66" s="459" t="s">
        <v>16</v>
      </c>
      <c r="C66" s="464">
        <v>4864980</v>
      </c>
      <c r="D66" s="46" t="s">
        <v>12</v>
      </c>
      <c r="E66" s="47" t="s">
        <v>350</v>
      </c>
      <c r="F66" s="473">
        <v>-1000</v>
      </c>
      <c r="G66" s="423">
        <v>6287</v>
      </c>
      <c r="H66" s="424">
        <v>6287</v>
      </c>
      <c r="I66" s="424">
        <f>G66-H66</f>
        <v>0</v>
      </c>
      <c r="J66" s="424">
        <f>$F66*I66</f>
        <v>0</v>
      </c>
      <c r="K66" s="424">
        <f>J66/1000000</f>
        <v>0</v>
      </c>
      <c r="L66" s="423">
        <v>920058</v>
      </c>
      <c r="M66" s="424">
        <v>922219</v>
      </c>
      <c r="N66" s="424">
        <f>L66-M66</f>
        <v>-2161</v>
      </c>
      <c r="O66" s="424">
        <f>$F66*N66</f>
        <v>2161000</v>
      </c>
      <c r="P66" s="424">
        <f>O66/1000000</f>
        <v>2.161</v>
      </c>
      <c r="Q66" s="179"/>
    </row>
    <row r="67" spans="1:17" ht="15">
      <c r="A67" s="458">
        <v>3</v>
      </c>
      <c r="B67" s="459" t="s">
        <v>17</v>
      </c>
      <c r="C67" s="464">
        <v>5128436</v>
      </c>
      <c r="D67" s="46" t="s">
        <v>12</v>
      </c>
      <c r="E67" s="47" t="s">
        <v>350</v>
      </c>
      <c r="F67" s="473">
        <v>-1000</v>
      </c>
      <c r="G67" s="423">
        <v>982662</v>
      </c>
      <c r="H67" s="424">
        <v>982662</v>
      </c>
      <c r="I67" s="424">
        <f>G67-H67</f>
        <v>0</v>
      </c>
      <c r="J67" s="424">
        <f>$F67*I67</f>
        <v>0</v>
      </c>
      <c r="K67" s="424">
        <f>J67/1000000</f>
        <v>0</v>
      </c>
      <c r="L67" s="423">
        <v>964899</v>
      </c>
      <c r="M67" s="424">
        <v>967063</v>
      </c>
      <c r="N67" s="424">
        <f>L67-M67</f>
        <v>-2164</v>
      </c>
      <c r="O67" s="424">
        <f>$F67*N67</f>
        <v>2164000</v>
      </c>
      <c r="P67" s="424">
        <f>O67/1000000</f>
        <v>2.164</v>
      </c>
      <c r="Q67" s="677"/>
    </row>
    <row r="68" spans="1:17" s="691" customFormat="1" ht="15">
      <c r="A68" s="458">
        <v>4</v>
      </c>
      <c r="B68" s="459" t="s">
        <v>168</v>
      </c>
      <c r="C68" s="464">
        <v>5100231</v>
      </c>
      <c r="D68" s="46" t="s">
        <v>12</v>
      </c>
      <c r="E68" s="47" t="s">
        <v>350</v>
      </c>
      <c r="F68" s="473">
        <v>-2000</v>
      </c>
      <c r="G68" s="426">
        <v>995790</v>
      </c>
      <c r="H68" s="427">
        <v>995622</v>
      </c>
      <c r="I68" s="427">
        <f>G68-H68</f>
        <v>168</v>
      </c>
      <c r="J68" s="427">
        <f>$F68*I68</f>
        <v>-336000</v>
      </c>
      <c r="K68" s="427">
        <f>J68/1000000</f>
        <v>-0.336</v>
      </c>
      <c r="L68" s="426">
        <v>984722</v>
      </c>
      <c r="M68" s="427">
        <v>984993</v>
      </c>
      <c r="N68" s="427">
        <f>L68-M68</f>
        <v>-271</v>
      </c>
      <c r="O68" s="427">
        <f>$F68*N68</f>
        <v>542000</v>
      </c>
      <c r="P68" s="427">
        <f>O68/1000000</f>
        <v>0.542</v>
      </c>
      <c r="Q68" s="735"/>
    </row>
    <row r="69" spans="1:17" ht="15.75" customHeight="1">
      <c r="A69" s="458"/>
      <c r="B69" s="460" t="s">
        <v>129</v>
      </c>
      <c r="C69" s="464"/>
      <c r="D69" s="50"/>
      <c r="E69" s="50"/>
      <c r="F69" s="473"/>
      <c r="G69" s="423"/>
      <c r="H69" s="424"/>
      <c r="I69" s="495"/>
      <c r="J69" s="495"/>
      <c r="K69" s="495"/>
      <c r="L69" s="423"/>
      <c r="M69" s="495"/>
      <c r="N69" s="495"/>
      <c r="O69" s="495"/>
      <c r="P69" s="495"/>
      <c r="Q69" s="179"/>
    </row>
    <row r="70" spans="1:17" s="691" customFormat="1" ht="15.75" customHeight="1">
      <c r="A70" s="458">
        <v>4</v>
      </c>
      <c r="B70" s="459" t="s">
        <v>130</v>
      </c>
      <c r="C70" s="464">
        <v>4864978</v>
      </c>
      <c r="D70" s="46" t="s">
        <v>12</v>
      </c>
      <c r="E70" s="47" t="s">
        <v>350</v>
      </c>
      <c r="F70" s="473">
        <v>-1000</v>
      </c>
      <c r="G70" s="426">
        <v>996517</v>
      </c>
      <c r="H70" s="427">
        <v>998504</v>
      </c>
      <c r="I70" s="736">
        <f aca="true" t="shared" si="8" ref="I70:I75">G70-H70</f>
        <v>-1987</v>
      </c>
      <c r="J70" s="736">
        <f aca="true" t="shared" si="9" ref="J70:J75">$F70*I70</f>
        <v>1987000</v>
      </c>
      <c r="K70" s="736">
        <f aca="true" t="shared" si="10" ref="K70:K75">J70/1000000</f>
        <v>1.987</v>
      </c>
      <c r="L70" s="426">
        <v>999995</v>
      </c>
      <c r="M70" s="427">
        <v>999999</v>
      </c>
      <c r="N70" s="736">
        <f aca="true" t="shared" si="11" ref="N70:N75">L70-M70</f>
        <v>-4</v>
      </c>
      <c r="O70" s="736">
        <f aca="true" t="shared" si="12" ref="O70:O75">$F70*N70</f>
        <v>4000</v>
      </c>
      <c r="P70" s="736">
        <f aca="true" t="shared" si="13" ref="P70:P75">O70/1000000</f>
        <v>0.004</v>
      </c>
      <c r="Q70" s="700"/>
    </row>
    <row r="71" spans="1:17" s="691" customFormat="1" ht="15.75" customHeight="1">
      <c r="A71" s="458">
        <v>5</v>
      </c>
      <c r="B71" s="459" t="s">
        <v>131</v>
      </c>
      <c r="C71" s="464">
        <v>5128449</v>
      </c>
      <c r="D71" s="46" t="s">
        <v>12</v>
      </c>
      <c r="E71" s="47" t="s">
        <v>350</v>
      </c>
      <c r="F71" s="473">
        <v>-1000</v>
      </c>
      <c r="G71" s="426">
        <v>994170</v>
      </c>
      <c r="H71" s="427">
        <v>994636</v>
      </c>
      <c r="I71" s="736">
        <f>G71-H71</f>
        <v>-466</v>
      </c>
      <c r="J71" s="736">
        <f>$F71*I71</f>
        <v>466000</v>
      </c>
      <c r="K71" s="736">
        <f>J71/1000000</f>
        <v>0.466</v>
      </c>
      <c r="L71" s="426">
        <v>999788</v>
      </c>
      <c r="M71" s="427">
        <v>999842</v>
      </c>
      <c r="N71" s="736">
        <f>L71-M71</f>
        <v>-54</v>
      </c>
      <c r="O71" s="736">
        <f>$F71*N71</f>
        <v>54000</v>
      </c>
      <c r="P71" s="736">
        <f>O71/1000000</f>
        <v>0.054</v>
      </c>
      <c r="Q71" s="700"/>
    </row>
    <row r="72" spans="1:17" s="691" customFormat="1" ht="15.75" customHeight="1">
      <c r="A72" s="458">
        <v>6</v>
      </c>
      <c r="B72" s="459" t="s">
        <v>132</v>
      </c>
      <c r="C72" s="464">
        <v>4864914</v>
      </c>
      <c r="D72" s="46" t="s">
        <v>12</v>
      </c>
      <c r="E72" s="47" t="s">
        <v>350</v>
      </c>
      <c r="F72" s="473">
        <v>-1000</v>
      </c>
      <c r="G72" s="426">
        <v>6619</v>
      </c>
      <c r="H72" s="427">
        <v>6281</v>
      </c>
      <c r="I72" s="736">
        <f t="shared" si="8"/>
        <v>338</v>
      </c>
      <c r="J72" s="736">
        <f t="shared" si="9"/>
        <v>-338000</v>
      </c>
      <c r="K72" s="736">
        <f t="shared" si="10"/>
        <v>-0.338</v>
      </c>
      <c r="L72" s="426">
        <v>984147</v>
      </c>
      <c r="M72" s="427">
        <v>984210</v>
      </c>
      <c r="N72" s="736">
        <f t="shared" si="11"/>
        <v>-63</v>
      </c>
      <c r="O72" s="736">
        <f t="shared" si="12"/>
        <v>63000</v>
      </c>
      <c r="P72" s="736">
        <f t="shared" si="13"/>
        <v>0.063</v>
      </c>
      <c r="Q72" s="700"/>
    </row>
    <row r="73" spans="1:17" s="691" customFormat="1" ht="15.75" customHeight="1">
      <c r="A73" s="458">
        <v>7</v>
      </c>
      <c r="B73" s="459" t="s">
        <v>133</v>
      </c>
      <c r="C73" s="464">
        <v>4865167</v>
      </c>
      <c r="D73" s="46" t="s">
        <v>12</v>
      </c>
      <c r="E73" s="47" t="s">
        <v>350</v>
      </c>
      <c r="F73" s="473">
        <v>-1000</v>
      </c>
      <c r="G73" s="426">
        <v>1655</v>
      </c>
      <c r="H73" s="343">
        <v>1655</v>
      </c>
      <c r="I73" s="736">
        <f t="shared" si="8"/>
        <v>0</v>
      </c>
      <c r="J73" s="736">
        <f t="shared" si="9"/>
        <v>0</v>
      </c>
      <c r="K73" s="736">
        <f t="shared" si="10"/>
        <v>0</v>
      </c>
      <c r="L73" s="426">
        <v>980809</v>
      </c>
      <c r="M73" s="427">
        <v>980809</v>
      </c>
      <c r="N73" s="736">
        <f t="shared" si="11"/>
        <v>0</v>
      </c>
      <c r="O73" s="736">
        <f t="shared" si="12"/>
        <v>0</v>
      </c>
      <c r="P73" s="736">
        <f t="shared" si="13"/>
        <v>0</v>
      </c>
      <c r="Q73" s="700"/>
    </row>
    <row r="74" spans="1:17" s="789" customFormat="1" ht="15">
      <c r="A74" s="784">
        <v>8</v>
      </c>
      <c r="B74" s="785" t="s">
        <v>134</v>
      </c>
      <c r="C74" s="786">
        <v>4864916</v>
      </c>
      <c r="D74" s="75" t="s">
        <v>12</v>
      </c>
      <c r="E74" s="76" t="s">
        <v>350</v>
      </c>
      <c r="F74" s="787">
        <v>-1000</v>
      </c>
      <c r="G74" s="426">
        <v>1256</v>
      </c>
      <c r="H74" s="427">
        <v>1163</v>
      </c>
      <c r="I74" s="736">
        <f>G74-H74</f>
        <v>93</v>
      </c>
      <c r="J74" s="736">
        <f>$F74*I74</f>
        <v>-93000</v>
      </c>
      <c r="K74" s="736">
        <f>J74/1000000</f>
        <v>-0.093</v>
      </c>
      <c r="L74" s="426">
        <v>999653</v>
      </c>
      <c r="M74" s="427">
        <v>999713</v>
      </c>
      <c r="N74" s="736">
        <f>L74-M74</f>
        <v>-60</v>
      </c>
      <c r="O74" s="736">
        <f>$F74*N74</f>
        <v>60000</v>
      </c>
      <c r="P74" s="736">
        <f>O74/1000000</f>
        <v>0.06</v>
      </c>
      <c r="Q74" s="788"/>
    </row>
    <row r="75" spans="1:17" s="691" customFormat="1" ht="15.75" customHeight="1">
      <c r="A75" s="458">
        <v>9</v>
      </c>
      <c r="B75" s="459" t="s">
        <v>135</v>
      </c>
      <c r="C75" s="464">
        <v>4864918</v>
      </c>
      <c r="D75" s="46" t="s">
        <v>12</v>
      </c>
      <c r="E75" s="47" t="s">
        <v>350</v>
      </c>
      <c r="F75" s="473">
        <v>-1000</v>
      </c>
      <c r="G75" s="426">
        <v>998199</v>
      </c>
      <c r="H75" s="427">
        <v>998117</v>
      </c>
      <c r="I75" s="736">
        <f t="shared" si="8"/>
        <v>82</v>
      </c>
      <c r="J75" s="736">
        <f t="shared" si="9"/>
        <v>-82000</v>
      </c>
      <c r="K75" s="736">
        <f t="shared" si="10"/>
        <v>-0.082</v>
      </c>
      <c r="L75" s="426">
        <v>944559</v>
      </c>
      <c r="M75" s="427">
        <v>944707</v>
      </c>
      <c r="N75" s="736">
        <f t="shared" si="11"/>
        <v>-148</v>
      </c>
      <c r="O75" s="736">
        <f t="shared" si="12"/>
        <v>148000</v>
      </c>
      <c r="P75" s="736">
        <f t="shared" si="13"/>
        <v>0.148</v>
      </c>
      <c r="Q75" s="735"/>
    </row>
    <row r="76" spans="1:19" ht="15.75" customHeight="1">
      <c r="A76" s="458"/>
      <c r="B76" s="461" t="s">
        <v>136</v>
      </c>
      <c r="C76" s="464"/>
      <c r="D76" s="46"/>
      <c r="E76" s="46"/>
      <c r="F76" s="473"/>
      <c r="G76" s="423"/>
      <c r="H76" s="424"/>
      <c r="I76" s="495"/>
      <c r="J76" s="495"/>
      <c r="K76" s="495"/>
      <c r="L76" s="423"/>
      <c r="M76" s="495"/>
      <c r="N76" s="495"/>
      <c r="O76" s="495"/>
      <c r="P76" s="495"/>
      <c r="Q76" s="179"/>
      <c r="S76">
        <v>0</v>
      </c>
    </row>
    <row r="77" spans="1:17" s="691" customFormat="1" ht="15.75" customHeight="1">
      <c r="A77" s="458">
        <v>10</v>
      </c>
      <c r="B77" s="459" t="s">
        <v>137</v>
      </c>
      <c r="C77" s="464">
        <v>5100229</v>
      </c>
      <c r="D77" s="46" t="s">
        <v>12</v>
      </c>
      <c r="E77" s="47" t="s">
        <v>350</v>
      </c>
      <c r="F77" s="473">
        <v>-1000</v>
      </c>
      <c r="G77" s="426">
        <v>983737</v>
      </c>
      <c r="H77" s="427">
        <v>984142</v>
      </c>
      <c r="I77" s="736">
        <f>G77-H77</f>
        <v>-405</v>
      </c>
      <c r="J77" s="736">
        <f>$F77*I77</f>
        <v>405000</v>
      </c>
      <c r="K77" s="736">
        <f>J77/1000000</f>
        <v>0.405</v>
      </c>
      <c r="L77" s="426">
        <v>977183</v>
      </c>
      <c r="M77" s="427">
        <v>979360</v>
      </c>
      <c r="N77" s="736">
        <f>L77-M77</f>
        <v>-2177</v>
      </c>
      <c r="O77" s="736">
        <f>$F77*N77</f>
        <v>2177000</v>
      </c>
      <c r="P77" s="736">
        <f>O77/1000000</f>
        <v>2.177</v>
      </c>
      <c r="Q77" s="700"/>
    </row>
    <row r="78" spans="1:17" s="691" customFormat="1" ht="15.75" customHeight="1">
      <c r="A78" s="458">
        <v>11</v>
      </c>
      <c r="B78" s="459" t="s">
        <v>138</v>
      </c>
      <c r="C78" s="464">
        <v>4864917</v>
      </c>
      <c r="D78" s="46" t="s">
        <v>12</v>
      </c>
      <c r="E78" s="47" t="s">
        <v>350</v>
      </c>
      <c r="F78" s="473">
        <v>-1000</v>
      </c>
      <c r="G78" s="426">
        <v>958668</v>
      </c>
      <c r="H78" s="427">
        <v>958624</v>
      </c>
      <c r="I78" s="736">
        <f>G78-H78</f>
        <v>44</v>
      </c>
      <c r="J78" s="736">
        <f>$F78*I78</f>
        <v>-44000</v>
      </c>
      <c r="K78" s="736">
        <f>J78/1000000</f>
        <v>-0.044</v>
      </c>
      <c r="L78" s="426">
        <v>859061</v>
      </c>
      <c r="M78" s="427">
        <v>860490</v>
      </c>
      <c r="N78" s="736">
        <f>L78-M78</f>
        <v>-1429</v>
      </c>
      <c r="O78" s="736">
        <f>$F78*N78</f>
        <v>1429000</v>
      </c>
      <c r="P78" s="736">
        <f>O78/1000000</f>
        <v>1.429</v>
      </c>
      <c r="Q78" s="700"/>
    </row>
    <row r="79" spans="1:17" ht="15.75" customHeight="1">
      <c r="A79" s="458"/>
      <c r="B79" s="460" t="s">
        <v>139</v>
      </c>
      <c r="C79" s="464"/>
      <c r="D79" s="50"/>
      <c r="E79" s="50"/>
      <c r="F79" s="473"/>
      <c r="G79" s="423"/>
      <c r="H79" s="424"/>
      <c r="I79" s="495"/>
      <c r="J79" s="495"/>
      <c r="K79" s="495"/>
      <c r="L79" s="423"/>
      <c r="M79" s="495"/>
      <c r="N79" s="495"/>
      <c r="O79" s="495"/>
      <c r="P79" s="495"/>
      <c r="Q79" s="179"/>
    </row>
    <row r="80" spans="1:17" s="691" customFormat="1" ht="19.5" customHeight="1">
      <c r="A80" s="458">
        <v>12</v>
      </c>
      <c r="B80" s="459" t="s">
        <v>140</v>
      </c>
      <c r="C80" s="464">
        <v>4865053</v>
      </c>
      <c r="D80" s="46" t="s">
        <v>12</v>
      </c>
      <c r="E80" s="47" t="s">
        <v>350</v>
      </c>
      <c r="F80" s="473">
        <v>-1000</v>
      </c>
      <c r="G80" s="426">
        <v>16702</v>
      </c>
      <c r="H80" s="427">
        <v>16928</v>
      </c>
      <c r="I80" s="736">
        <f>G80-H80</f>
        <v>-226</v>
      </c>
      <c r="J80" s="736">
        <f>$F80*I80</f>
        <v>226000</v>
      </c>
      <c r="K80" s="736">
        <f>J80/1000000</f>
        <v>0.226</v>
      </c>
      <c r="L80" s="426">
        <v>34608</v>
      </c>
      <c r="M80" s="427">
        <v>34640</v>
      </c>
      <c r="N80" s="736">
        <f>L80-M80</f>
        <v>-32</v>
      </c>
      <c r="O80" s="736">
        <f>$F80*N80</f>
        <v>32000</v>
      </c>
      <c r="P80" s="736">
        <f>O80/1000000</f>
        <v>0.032</v>
      </c>
      <c r="Q80" s="726"/>
    </row>
    <row r="81" spans="1:17" s="691" customFormat="1" ht="19.5" customHeight="1">
      <c r="A81" s="458">
        <v>13</v>
      </c>
      <c r="B81" s="459" t="s">
        <v>141</v>
      </c>
      <c r="C81" s="464">
        <v>4864986</v>
      </c>
      <c r="D81" s="46" t="s">
        <v>12</v>
      </c>
      <c r="E81" s="47" t="s">
        <v>350</v>
      </c>
      <c r="F81" s="473">
        <v>-1000</v>
      </c>
      <c r="G81" s="426">
        <v>22989</v>
      </c>
      <c r="H81" s="427">
        <v>23031</v>
      </c>
      <c r="I81" s="427">
        <f>G81-H81</f>
        <v>-42</v>
      </c>
      <c r="J81" s="427">
        <f>$F81*I81</f>
        <v>42000</v>
      </c>
      <c r="K81" s="427">
        <f>J81/1000000</f>
        <v>0.042</v>
      </c>
      <c r="L81" s="426">
        <v>44473</v>
      </c>
      <c r="M81" s="427">
        <v>44620</v>
      </c>
      <c r="N81" s="427">
        <f>L81-M81</f>
        <v>-147</v>
      </c>
      <c r="O81" s="427">
        <f>$F81*N81</f>
        <v>147000</v>
      </c>
      <c r="P81" s="427">
        <f>O81/1000000</f>
        <v>0.147</v>
      </c>
      <c r="Q81" s="726"/>
    </row>
    <row r="82" spans="1:17" s="691" customFormat="1" ht="19.5" customHeight="1">
      <c r="A82" s="458">
        <v>14</v>
      </c>
      <c r="B82" s="459" t="s">
        <v>416</v>
      </c>
      <c r="C82" s="464">
        <v>5128450</v>
      </c>
      <c r="D82" s="46" t="s">
        <v>12</v>
      </c>
      <c r="E82" s="47" t="s">
        <v>350</v>
      </c>
      <c r="F82" s="473">
        <v>-1000</v>
      </c>
      <c r="G82" s="426">
        <v>999720</v>
      </c>
      <c r="H82" s="427">
        <v>999375</v>
      </c>
      <c r="I82" s="427">
        <f>G82-H82</f>
        <v>345</v>
      </c>
      <c r="J82" s="427">
        <f>$F82*I82</f>
        <v>-345000</v>
      </c>
      <c r="K82" s="427">
        <f>J82/1000000</f>
        <v>-0.345</v>
      </c>
      <c r="L82" s="426">
        <v>953</v>
      </c>
      <c r="M82" s="427">
        <v>930</v>
      </c>
      <c r="N82" s="427">
        <f>L82-M82</f>
        <v>23</v>
      </c>
      <c r="O82" s="427">
        <f>$F82*N82</f>
        <v>-23000</v>
      </c>
      <c r="P82" s="427">
        <f>O82/1000000</f>
        <v>-0.023</v>
      </c>
      <c r="Q82" s="726"/>
    </row>
    <row r="83" spans="1:17" s="691" customFormat="1" ht="19.5" customHeight="1">
      <c r="A83" s="458"/>
      <c r="B83" s="459"/>
      <c r="C83" s="464">
        <v>5269165</v>
      </c>
      <c r="D83" s="46" t="s">
        <v>12</v>
      </c>
      <c r="E83" s="47" t="s">
        <v>350</v>
      </c>
      <c r="F83" s="473">
        <v>-1000</v>
      </c>
      <c r="G83" s="426">
        <v>31</v>
      </c>
      <c r="H83" s="427">
        <v>0</v>
      </c>
      <c r="I83" s="427">
        <f>G83-H83</f>
        <v>31</v>
      </c>
      <c r="J83" s="427">
        <f>$F83*I83</f>
        <v>-31000</v>
      </c>
      <c r="K83" s="427">
        <f>J83/1000000</f>
        <v>-0.031</v>
      </c>
      <c r="L83" s="426">
        <v>260</v>
      </c>
      <c r="M83" s="427">
        <v>0</v>
      </c>
      <c r="N83" s="427">
        <f>L83-M83</f>
        <v>260</v>
      </c>
      <c r="O83" s="427">
        <f>$F83*N83</f>
        <v>-260000</v>
      </c>
      <c r="P83" s="427">
        <f>O83/1000000</f>
        <v>-0.26</v>
      </c>
      <c r="Q83" s="726" t="s">
        <v>446</v>
      </c>
    </row>
    <row r="84" spans="1:17" ht="14.25" customHeight="1">
      <c r="A84" s="458"/>
      <c r="B84" s="461" t="s">
        <v>146</v>
      </c>
      <c r="C84" s="464"/>
      <c r="D84" s="46"/>
      <c r="E84" s="46"/>
      <c r="F84" s="473"/>
      <c r="G84" s="496"/>
      <c r="H84" s="424"/>
      <c r="I84" s="424"/>
      <c r="J84" s="424"/>
      <c r="K84" s="424"/>
      <c r="L84" s="496"/>
      <c r="M84" s="424"/>
      <c r="N84" s="424"/>
      <c r="O84" s="424"/>
      <c r="P84" s="424"/>
      <c r="Q84" s="179"/>
    </row>
    <row r="85" spans="1:17" ht="15.75" thickBot="1">
      <c r="A85" s="462">
        <v>15</v>
      </c>
      <c r="B85" s="463" t="s">
        <v>147</v>
      </c>
      <c r="C85" s="465">
        <v>4865087</v>
      </c>
      <c r="D85" s="109" t="s">
        <v>12</v>
      </c>
      <c r="E85" s="53" t="s">
        <v>350</v>
      </c>
      <c r="F85" s="465">
        <v>100</v>
      </c>
      <c r="G85" s="698">
        <v>0</v>
      </c>
      <c r="H85" s="699">
        <v>0</v>
      </c>
      <c r="I85" s="699">
        <f>G85-H85</f>
        <v>0</v>
      </c>
      <c r="J85" s="699">
        <f>$F85*I85</f>
        <v>0</v>
      </c>
      <c r="K85" s="699">
        <f>J85/1000000</f>
        <v>0</v>
      </c>
      <c r="L85" s="698">
        <v>0</v>
      </c>
      <c r="M85" s="699">
        <v>0</v>
      </c>
      <c r="N85" s="699">
        <f>L85-M85</f>
        <v>0</v>
      </c>
      <c r="O85" s="699">
        <f>$F85*N85</f>
        <v>0</v>
      </c>
      <c r="P85" s="699">
        <f>O85/1000000</f>
        <v>0</v>
      </c>
      <c r="Q85" s="696"/>
    </row>
    <row r="86" spans="2:16" ht="18.75" thickTop="1">
      <c r="B86" s="371" t="s">
        <v>251</v>
      </c>
      <c r="F86" s="238"/>
      <c r="I86" s="18"/>
      <c r="J86" s="18"/>
      <c r="K86" s="455">
        <f>SUM(K65:K84)</f>
        <v>1.8569999999999998</v>
      </c>
      <c r="L86" s="19"/>
      <c r="N86" s="18"/>
      <c r="O86" s="18"/>
      <c r="P86" s="455">
        <f>SUM(P65:P84)</f>
        <v>11</v>
      </c>
    </row>
    <row r="87" spans="2:16" ht="18">
      <c r="B87" s="371"/>
      <c r="F87" s="238"/>
      <c r="I87" s="18"/>
      <c r="J87" s="18"/>
      <c r="K87" s="21"/>
      <c r="L87" s="19"/>
      <c r="N87" s="18"/>
      <c r="O87" s="18"/>
      <c r="P87" s="373"/>
    </row>
    <row r="88" spans="2:16" ht="18">
      <c r="B88" s="371" t="s">
        <v>149</v>
      </c>
      <c r="F88" s="238"/>
      <c r="I88" s="18"/>
      <c r="J88" s="18"/>
      <c r="K88" s="455">
        <f>SUM(K86:K87)</f>
        <v>1.8569999999999998</v>
      </c>
      <c r="L88" s="19"/>
      <c r="N88" s="18"/>
      <c r="O88" s="18"/>
      <c r="P88" s="455">
        <f>SUM(P86:P87)</f>
        <v>11</v>
      </c>
    </row>
    <row r="89" spans="6:16" ht="15">
      <c r="F89" s="238"/>
      <c r="I89" s="18"/>
      <c r="J89" s="18"/>
      <c r="K89" s="21"/>
      <c r="L89" s="19"/>
      <c r="N89" s="18"/>
      <c r="O89" s="18"/>
      <c r="P89" s="21"/>
    </row>
    <row r="90" spans="6:16" ht="15">
      <c r="F90" s="238"/>
      <c r="I90" s="18"/>
      <c r="J90" s="18"/>
      <c r="K90" s="21"/>
      <c r="L90" s="19"/>
      <c r="N90" s="18"/>
      <c r="O90" s="18"/>
      <c r="P90" s="21"/>
    </row>
    <row r="91" spans="6:18" ht="15">
      <c r="F91" s="238"/>
      <c r="I91" s="18"/>
      <c r="J91" s="18"/>
      <c r="K91" s="21"/>
      <c r="L91" s="19"/>
      <c r="N91" s="18"/>
      <c r="O91" s="18"/>
      <c r="P91" s="21"/>
      <c r="Q91" s="305" t="str">
        <f>NDPL!Q1</f>
        <v>AUGUST-2015</v>
      </c>
      <c r="R91" s="305"/>
    </row>
    <row r="92" spans="1:16" ht="18.75" thickBot="1">
      <c r="A92" s="388" t="s">
        <v>250</v>
      </c>
      <c r="F92" s="238"/>
      <c r="G92" s="7"/>
      <c r="H92" s="7"/>
      <c r="I92" s="56" t="s">
        <v>7</v>
      </c>
      <c r="J92" s="19"/>
      <c r="K92" s="19"/>
      <c r="L92" s="19"/>
      <c r="M92" s="19"/>
      <c r="N92" s="56" t="s">
        <v>402</v>
      </c>
      <c r="O92" s="19"/>
      <c r="P92" s="19"/>
    </row>
    <row r="93" spans="1:17" ht="48" customHeight="1" thickBot="1" thickTop="1">
      <c r="A93" s="41" t="s">
        <v>8</v>
      </c>
      <c r="B93" s="38" t="s">
        <v>9</v>
      </c>
      <c r="C93" s="39" t="s">
        <v>1</v>
      </c>
      <c r="D93" s="39" t="s">
        <v>2</v>
      </c>
      <c r="E93" s="39" t="s">
        <v>3</v>
      </c>
      <c r="F93" s="39" t="s">
        <v>10</v>
      </c>
      <c r="G93" s="41" t="str">
        <f>NDPL!G5</f>
        <v>FINAL READING 01/09/2015</v>
      </c>
      <c r="H93" s="39" t="str">
        <f>NDPL!H5</f>
        <v>INTIAL READING 01/08/2015</v>
      </c>
      <c r="I93" s="39" t="s">
        <v>4</v>
      </c>
      <c r="J93" s="39" t="s">
        <v>5</v>
      </c>
      <c r="K93" s="39" t="s">
        <v>6</v>
      </c>
      <c r="L93" s="41" t="str">
        <f>NDPL!G5</f>
        <v>FINAL READING 01/09/2015</v>
      </c>
      <c r="M93" s="39" t="str">
        <f>NDPL!H5</f>
        <v>INTIAL READING 01/08/2015</v>
      </c>
      <c r="N93" s="39" t="s">
        <v>4</v>
      </c>
      <c r="O93" s="39" t="s">
        <v>5</v>
      </c>
      <c r="P93" s="39" t="s">
        <v>6</v>
      </c>
      <c r="Q93" s="40" t="s">
        <v>313</v>
      </c>
    </row>
    <row r="94" spans="1:16" ht="17.25" thickBot="1" thickTop="1">
      <c r="A94" s="6"/>
      <c r="B94" s="49"/>
      <c r="C94" s="4"/>
      <c r="D94" s="4"/>
      <c r="E94" s="4"/>
      <c r="F94" s="411"/>
      <c r="G94" s="4"/>
      <c r="H94" s="4"/>
      <c r="I94" s="4"/>
      <c r="J94" s="4"/>
      <c r="K94" s="4"/>
      <c r="L94" s="20"/>
      <c r="M94" s="4"/>
      <c r="N94" s="4"/>
      <c r="O94" s="4"/>
      <c r="P94" s="4"/>
    </row>
    <row r="95" spans="1:17" ht="15.75" customHeight="1" thickTop="1">
      <c r="A95" s="456"/>
      <c r="B95" s="467" t="s">
        <v>34</v>
      </c>
      <c r="C95" s="468"/>
      <c r="D95" s="101"/>
      <c r="E95" s="110"/>
      <c r="F95" s="412"/>
      <c r="G95" s="37"/>
      <c r="H95" s="25"/>
      <c r="I95" s="26"/>
      <c r="J95" s="26"/>
      <c r="K95" s="26"/>
      <c r="L95" s="24"/>
      <c r="M95" s="25"/>
      <c r="N95" s="26"/>
      <c r="O95" s="26"/>
      <c r="P95" s="26"/>
      <c r="Q95" s="178"/>
    </row>
    <row r="96" spans="1:17" ht="15.75" customHeight="1">
      <c r="A96" s="458">
        <v>1</v>
      </c>
      <c r="B96" s="459" t="s">
        <v>35</v>
      </c>
      <c r="C96" s="464">
        <v>4864902</v>
      </c>
      <c r="D96" s="715" t="s">
        <v>12</v>
      </c>
      <c r="E96" s="716" t="s">
        <v>350</v>
      </c>
      <c r="F96" s="473">
        <v>-400</v>
      </c>
      <c r="G96" s="342">
        <v>4702</v>
      </c>
      <c r="H96" s="343">
        <v>4641</v>
      </c>
      <c r="I96" s="343">
        <f>G96-H96</f>
        <v>61</v>
      </c>
      <c r="J96" s="343">
        <f aca="true" t="shared" si="14" ref="J96:J107">$F96*I96</f>
        <v>-24400</v>
      </c>
      <c r="K96" s="343">
        <f aca="true" t="shared" si="15" ref="K96:K107">J96/1000000</f>
        <v>-0.0244</v>
      </c>
      <c r="L96" s="342">
        <v>999070</v>
      </c>
      <c r="M96" s="343">
        <v>999103</v>
      </c>
      <c r="N96" s="343">
        <f>L96-M96</f>
        <v>-33</v>
      </c>
      <c r="O96" s="343">
        <f aca="true" t="shared" si="16" ref="O96:O107">$F96*N96</f>
        <v>13200</v>
      </c>
      <c r="P96" s="343">
        <f aca="true" t="shared" si="17" ref="P96:P107">O96/1000000</f>
        <v>0.0132</v>
      </c>
      <c r="Q96" s="714"/>
    </row>
    <row r="97" spans="1:17" ht="15.75" customHeight="1">
      <c r="A97" s="458">
        <v>2</v>
      </c>
      <c r="B97" s="459" t="s">
        <v>36</v>
      </c>
      <c r="C97" s="464">
        <v>5128405</v>
      </c>
      <c r="D97" s="46" t="s">
        <v>12</v>
      </c>
      <c r="E97" s="47" t="s">
        <v>350</v>
      </c>
      <c r="F97" s="473">
        <v>-500</v>
      </c>
      <c r="G97" s="423">
        <v>4068</v>
      </c>
      <c r="H97" s="424">
        <v>4065</v>
      </c>
      <c r="I97" s="343">
        <f aca="true" t="shared" si="18" ref="I97:I102">G97-H97</f>
        <v>3</v>
      </c>
      <c r="J97" s="343">
        <f t="shared" si="14"/>
        <v>-1500</v>
      </c>
      <c r="K97" s="343">
        <f t="shared" si="15"/>
        <v>-0.0015</v>
      </c>
      <c r="L97" s="423">
        <v>3701</v>
      </c>
      <c r="M97" s="424">
        <v>3770</v>
      </c>
      <c r="N97" s="424">
        <f aca="true" t="shared" si="19" ref="N97:N102">L97-M97</f>
        <v>-69</v>
      </c>
      <c r="O97" s="424">
        <f t="shared" si="16"/>
        <v>34500</v>
      </c>
      <c r="P97" s="424">
        <f t="shared" si="17"/>
        <v>0.0345</v>
      </c>
      <c r="Q97" s="179"/>
    </row>
    <row r="98" spans="1:17" ht="15.75" customHeight="1">
      <c r="A98" s="458"/>
      <c r="B98" s="461" t="s">
        <v>381</v>
      </c>
      <c r="C98" s="464"/>
      <c r="D98" s="46"/>
      <c r="E98" s="47"/>
      <c r="F98" s="473"/>
      <c r="G98" s="497"/>
      <c r="H98" s="492"/>
      <c r="I98" s="492"/>
      <c r="J98" s="492"/>
      <c r="K98" s="492"/>
      <c r="L98" s="423"/>
      <c r="M98" s="424"/>
      <c r="N98" s="424"/>
      <c r="O98" s="424"/>
      <c r="P98" s="424"/>
      <c r="Q98" s="179"/>
    </row>
    <row r="99" spans="1:17" ht="15">
      <c r="A99" s="458">
        <v>3</v>
      </c>
      <c r="B99" s="407" t="s">
        <v>113</v>
      </c>
      <c r="C99" s="464">
        <v>4865136</v>
      </c>
      <c r="D99" s="50" t="s">
        <v>12</v>
      </c>
      <c r="E99" s="47" t="s">
        <v>350</v>
      </c>
      <c r="F99" s="473">
        <v>-200</v>
      </c>
      <c r="G99" s="423">
        <v>51674</v>
      </c>
      <c r="H99" s="424">
        <v>51646</v>
      </c>
      <c r="I99" s="492">
        <f>G99-H99</f>
        <v>28</v>
      </c>
      <c r="J99" s="492">
        <f t="shared" si="14"/>
        <v>-5600</v>
      </c>
      <c r="K99" s="492">
        <f t="shared" si="15"/>
        <v>-0.0056</v>
      </c>
      <c r="L99" s="423">
        <v>80550</v>
      </c>
      <c r="M99" s="424">
        <v>79991</v>
      </c>
      <c r="N99" s="424">
        <f>L99-M99</f>
        <v>559</v>
      </c>
      <c r="O99" s="424">
        <f t="shared" si="16"/>
        <v>-111800</v>
      </c>
      <c r="P99" s="427">
        <f t="shared" si="17"/>
        <v>-0.1118</v>
      </c>
      <c r="Q99" s="550"/>
    </row>
    <row r="100" spans="1:17" ht="15.75" customHeight="1">
      <c r="A100" s="458">
        <v>4</v>
      </c>
      <c r="B100" s="459" t="s">
        <v>114</v>
      </c>
      <c r="C100" s="464">
        <v>4865137</v>
      </c>
      <c r="D100" s="46" t="s">
        <v>12</v>
      </c>
      <c r="E100" s="47" t="s">
        <v>350</v>
      </c>
      <c r="F100" s="473">
        <v>-100</v>
      </c>
      <c r="G100" s="423">
        <v>73728</v>
      </c>
      <c r="H100" s="424">
        <v>73736</v>
      </c>
      <c r="I100" s="492">
        <f t="shared" si="18"/>
        <v>-8</v>
      </c>
      <c r="J100" s="492">
        <f t="shared" si="14"/>
        <v>800</v>
      </c>
      <c r="K100" s="492">
        <f t="shared" si="15"/>
        <v>0.0008</v>
      </c>
      <c r="L100" s="423">
        <v>140114</v>
      </c>
      <c r="M100" s="424">
        <v>140212</v>
      </c>
      <c r="N100" s="424">
        <f t="shared" si="19"/>
        <v>-98</v>
      </c>
      <c r="O100" s="424">
        <f t="shared" si="16"/>
        <v>9800</v>
      </c>
      <c r="P100" s="424">
        <f t="shared" si="17"/>
        <v>0.0098</v>
      </c>
      <c r="Q100" s="179"/>
    </row>
    <row r="101" spans="1:17" ht="15">
      <c r="A101" s="458">
        <v>5</v>
      </c>
      <c r="B101" s="459" t="s">
        <v>115</v>
      </c>
      <c r="C101" s="464">
        <v>4865138</v>
      </c>
      <c r="D101" s="46" t="s">
        <v>12</v>
      </c>
      <c r="E101" s="47" t="s">
        <v>350</v>
      </c>
      <c r="F101" s="473">
        <v>-200</v>
      </c>
      <c r="G101" s="426">
        <v>978323</v>
      </c>
      <c r="H101" s="427">
        <v>978323</v>
      </c>
      <c r="I101" s="343">
        <f>G101-H101</f>
        <v>0</v>
      </c>
      <c r="J101" s="343">
        <f t="shared" si="14"/>
        <v>0</v>
      </c>
      <c r="K101" s="343">
        <f t="shared" si="15"/>
        <v>0</v>
      </c>
      <c r="L101" s="426">
        <v>997822</v>
      </c>
      <c r="M101" s="427">
        <v>998322</v>
      </c>
      <c r="N101" s="427">
        <f>L101-M101</f>
        <v>-500</v>
      </c>
      <c r="O101" s="427">
        <f t="shared" si="16"/>
        <v>100000</v>
      </c>
      <c r="P101" s="427">
        <f t="shared" si="17"/>
        <v>0.1</v>
      </c>
      <c r="Q101" s="666"/>
    </row>
    <row r="102" spans="1:17" ht="15">
      <c r="A102" s="458">
        <v>6</v>
      </c>
      <c r="B102" s="459" t="s">
        <v>116</v>
      </c>
      <c r="C102" s="464">
        <v>4865139</v>
      </c>
      <c r="D102" s="46" t="s">
        <v>12</v>
      </c>
      <c r="E102" s="47" t="s">
        <v>350</v>
      </c>
      <c r="F102" s="473">
        <v>-200</v>
      </c>
      <c r="G102" s="423">
        <v>80716</v>
      </c>
      <c r="H102" s="424">
        <v>80689</v>
      </c>
      <c r="I102" s="492">
        <f t="shared" si="18"/>
        <v>27</v>
      </c>
      <c r="J102" s="492">
        <f t="shared" si="14"/>
        <v>-5400</v>
      </c>
      <c r="K102" s="492">
        <f t="shared" si="15"/>
        <v>-0.0054</v>
      </c>
      <c r="L102" s="423">
        <v>99376</v>
      </c>
      <c r="M102" s="424">
        <v>98436</v>
      </c>
      <c r="N102" s="424">
        <f t="shared" si="19"/>
        <v>940</v>
      </c>
      <c r="O102" s="424">
        <f t="shared" si="16"/>
        <v>-188000</v>
      </c>
      <c r="P102" s="424">
        <f t="shared" si="17"/>
        <v>-0.188</v>
      </c>
      <c r="Q102" s="659"/>
    </row>
    <row r="103" spans="1:17" ht="15">
      <c r="A103" s="458">
        <v>7</v>
      </c>
      <c r="B103" s="459" t="s">
        <v>117</v>
      </c>
      <c r="C103" s="464">
        <v>4865050</v>
      </c>
      <c r="D103" s="46" t="s">
        <v>12</v>
      </c>
      <c r="E103" s="47" t="s">
        <v>350</v>
      </c>
      <c r="F103" s="473">
        <v>-800</v>
      </c>
      <c r="G103" s="426">
        <v>11529</v>
      </c>
      <c r="H103" s="427">
        <v>11524</v>
      </c>
      <c r="I103" s="343">
        <f aca="true" t="shared" si="20" ref="I103:I108">G103-H103</f>
        <v>5</v>
      </c>
      <c r="J103" s="343">
        <f t="shared" si="14"/>
        <v>-4000</v>
      </c>
      <c r="K103" s="343">
        <f t="shared" si="15"/>
        <v>-0.004</v>
      </c>
      <c r="L103" s="426">
        <v>6580</v>
      </c>
      <c r="M103" s="427">
        <v>5997</v>
      </c>
      <c r="N103" s="427">
        <f aca="true" t="shared" si="21" ref="N103:N108">L103-M103</f>
        <v>583</v>
      </c>
      <c r="O103" s="427">
        <f t="shared" si="16"/>
        <v>-466400</v>
      </c>
      <c r="P103" s="427">
        <f t="shared" si="17"/>
        <v>-0.4664</v>
      </c>
      <c r="Q103" s="582"/>
    </row>
    <row r="104" spans="1:17" s="691" customFormat="1" ht="15.75" customHeight="1">
      <c r="A104" s="458">
        <v>8</v>
      </c>
      <c r="B104" s="459" t="s">
        <v>377</v>
      </c>
      <c r="C104" s="464">
        <v>4864949</v>
      </c>
      <c r="D104" s="46" t="s">
        <v>12</v>
      </c>
      <c r="E104" s="47" t="s">
        <v>350</v>
      </c>
      <c r="F104" s="473">
        <v>-2000</v>
      </c>
      <c r="G104" s="426">
        <v>13988</v>
      </c>
      <c r="H104" s="427">
        <v>13985</v>
      </c>
      <c r="I104" s="343">
        <f t="shared" si="20"/>
        <v>3</v>
      </c>
      <c r="J104" s="343">
        <f t="shared" si="14"/>
        <v>-6000</v>
      </c>
      <c r="K104" s="343">
        <f t="shared" si="15"/>
        <v>-0.006</v>
      </c>
      <c r="L104" s="426">
        <v>2807</v>
      </c>
      <c r="M104" s="427">
        <v>2693</v>
      </c>
      <c r="N104" s="427">
        <f t="shared" si="21"/>
        <v>114</v>
      </c>
      <c r="O104" s="427">
        <f t="shared" si="16"/>
        <v>-228000</v>
      </c>
      <c r="P104" s="427">
        <f t="shared" si="17"/>
        <v>-0.228</v>
      </c>
      <c r="Q104" s="737"/>
    </row>
    <row r="105" spans="1:17" ht="15.75" customHeight="1">
      <c r="A105" s="458">
        <v>9</v>
      </c>
      <c r="B105" s="459" t="s">
        <v>399</v>
      </c>
      <c r="C105" s="464">
        <v>5128434</v>
      </c>
      <c r="D105" s="46" t="s">
        <v>12</v>
      </c>
      <c r="E105" s="47" t="s">
        <v>350</v>
      </c>
      <c r="F105" s="473">
        <v>-800</v>
      </c>
      <c r="G105" s="423">
        <v>980639</v>
      </c>
      <c r="H105" s="424">
        <v>980639</v>
      </c>
      <c r="I105" s="492">
        <f t="shared" si="20"/>
        <v>0</v>
      </c>
      <c r="J105" s="492">
        <f t="shared" si="14"/>
        <v>0</v>
      </c>
      <c r="K105" s="492">
        <f t="shared" si="15"/>
        <v>0</v>
      </c>
      <c r="L105" s="423">
        <v>989913</v>
      </c>
      <c r="M105" s="424">
        <v>990092</v>
      </c>
      <c r="N105" s="424">
        <f t="shared" si="21"/>
        <v>-179</v>
      </c>
      <c r="O105" s="424">
        <f t="shared" si="16"/>
        <v>143200</v>
      </c>
      <c r="P105" s="424">
        <f t="shared" si="17"/>
        <v>0.1432</v>
      </c>
      <c r="Q105" s="179"/>
    </row>
    <row r="106" spans="1:17" ht="15.75" customHeight="1">
      <c r="A106" s="458">
        <v>10</v>
      </c>
      <c r="B106" s="459" t="s">
        <v>398</v>
      </c>
      <c r="C106" s="464">
        <v>5128430</v>
      </c>
      <c r="D106" s="46" t="s">
        <v>12</v>
      </c>
      <c r="E106" s="47" t="s">
        <v>350</v>
      </c>
      <c r="F106" s="473">
        <v>-800</v>
      </c>
      <c r="G106" s="423">
        <v>979083</v>
      </c>
      <c r="H106" s="424">
        <v>979084</v>
      </c>
      <c r="I106" s="492">
        <f t="shared" si="20"/>
        <v>-1</v>
      </c>
      <c r="J106" s="492">
        <f t="shared" si="14"/>
        <v>800</v>
      </c>
      <c r="K106" s="492">
        <f t="shared" si="15"/>
        <v>0.0008</v>
      </c>
      <c r="L106" s="423">
        <v>984625</v>
      </c>
      <c r="M106" s="424">
        <v>985372</v>
      </c>
      <c r="N106" s="424">
        <f t="shared" si="21"/>
        <v>-747</v>
      </c>
      <c r="O106" s="424">
        <f t="shared" si="16"/>
        <v>597600</v>
      </c>
      <c r="P106" s="424">
        <f t="shared" si="17"/>
        <v>0.5976</v>
      </c>
      <c r="Q106" s="179"/>
    </row>
    <row r="107" spans="1:17" s="691" customFormat="1" ht="15.75" customHeight="1">
      <c r="A107" s="458">
        <v>11</v>
      </c>
      <c r="B107" s="459" t="s">
        <v>392</v>
      </c>
      <c r="C107" s="464">
        <v>5128445</v>
      </c>
      <c r="D107" s="195" t="s">
        <v>12</v>
      </c>
      <c r="E107" s="308" t="s">
        <v>350</v>
      </c>
      <c r="F107" s="473">
        <v>-800</v>
      </c>
      <c r="G107" s="426">
        <v>988217</v>
      </c>
      <c r="H107" s="427">
        <v>988217</v>
      </c>
      <c r="I107" s="343">
        <f t="shared" si="20"/>
        <v>0</v>
      </c>
      <c r="J107" s="343">
        <f t="shared" si="14"/>
        <v>0</v>
      </c>
      <c r="K107" s="343">
        <f t="shared" si="15"/>
        <v>0</v>
      </c>
      <c r="L107" s="426">
        <v>993113</v>
      </c>
      <c r="M107" s="427">
        <v>993517</v>
      </c>
      <c r="N107" s="427">
        <f t="shared" si="21"/>
        <v>-404</v>
      </c>
      <c r="O107" s="427">
        <f t="shared" si="16"/>
        <v>323200</v>
      </c>
      <c r="P107" s="427">
        <f t="shared" si="17"/>
        <v>0.3232</v>
      </c>
      <c r="Q107" s="703"/>
    </row>
    <row r="108" spans="1:17" s="691" customFormat="1" ht="15.75" customHeight="1">
      <c r="A108" s="458">
        <v>12</v>
      </c>
      <c r="B108" s="459" t="s">
        <v>436</v>
      </c>
      <c r="C108" s="464">
        <v>5128447</v>
      </c>
      <c r="D108" s="195" t="s">
        <v>12</v>
      </c>
      <c r="E108" s="308" t="s">
        <v>350</v>
      </c>
      <c r="F108" s="473"/>
      <c r="G108" s="426">
        <v>988901</v>
      </c>
      <c r="H108" s="427">
        <v>988905</v>
      </c>
      <c r="I108" s="343">
        <f t="shared" si="20"/>
        <v>-4</v>
      </c>
      <c r="J108" s="343">
        <f>$F108*I108</f>
        <v>0</v>
      </c>
      <c r="K108" s="343">
        <f>J108/1000000</f>
        <v>0</v>
      </c>
      <c r="L108" s="426">
        <v>994725</v>
      </c>
      <c r="M108" s="427">
        <v>994870</v>
      </c>
      <c r="N108" s="427">
        <f t="shared" si="21"/>
        <v>-145</v>
      </c>
      <c r="O108" s="427">
        <f>$F108*N108</f>
        <v>0</v>
      </c>
      <c r="P108" s="427">
        <f>O108/1000000</f>
        <v>0</v>
      </c>
      <c r="Q108" s="702" t="s">
        <v>437</v>
      </c>
    </row>
    <row r="109" spans="1:17" ht="15.75" customHeight="1">
      <c r="A109" s="458"/>
      <c r="B109" s="460" t="s">
        <v>382</v>
      </c>
      <c r="C109" s="464"/>
      <c r="D109" s="50"/>
      <c r="E109" s="50"/>
      <c r="F109" s="473"/>
      <c r="G109" s="497"/>
      <c r="H109" s="492"/>
      <c r="I109" s="492"/>
      <c r="J109" s="492"/>
      <c r="K109" s="492"/>
      <c r="L109" s="423"/>
      <c r="M109" s="424"/>
      <c r="N109" s="424"/>
      <c r="O109" s="424"/>
      <c r="P109" s="424"/>
      <c r="Q109" s="179"/>
    </row>
    <row r="110" spans="1:17" ht="15.75" customHeight="1">
      <c r="A110" s="458">
        <v>13</v>
      </c>
      <c r="B110" s="459" t="s">
        <v>118</v>
      </c>
      <c r="C110" s="464">
        <v>4864951</v>
      </c>
      <c r="D110" s="46" t="s">
        <v>12</v>
      </c>
      <c r="E110" s="47" t="s">
        <v>350</v>
      </c>
      <c r="F110" s="473">
        <v>-1000</v>
      </c>
      <c r="G110" s="423">
        <v>988493</v>
      </c>
      <c r="H110" s="424">
        <v>988519</v>
      </c>
      <c r="I110" s="492">
        <f>G110-H110</f>
        <v>-26</v>
      </c>
      <c r="J110" s="492">
        <f aca="true" t="shared" si="22" ref="J110:J116">$F110*I110</f>
        <v>26000</v>
      </c>
      <c r="K110" s="492">
        <f aca="true" t="shared" si="23" ref="K110:K116">J110/1000000</f>
        <v>0.026</v>
      </c>
      <c r="L110" s="423">
        <v>35473</v>
      </c>
      <c r="M110" s="424">
        <v>35750</v>
      </c>
      <c r="N110" s="424">
        <f>L110-M110</f>
        <v>-277</v>
      </c>
      <c r="O110" s="424">
        <f aca="true" t="shared" si="24" ref="O110:O116">$F110*N110</f>
        <v>277000</v>
      </c>
      <c r="P110" s="424">
        <f aca="true" t="shared" si="25" ref="P110:P116">O110/1000000</f>
        <v>0.277</v>
      </c>
      <c r="Q110" s="179"/>
    </row>
    <row r="111" spans="1:17" s="691" customFormat="1" ht="15.75" customHeight="1">
      <c r="A111" s="458">
        <v>14</v>
      </c>
      <c r="B111" s="459" t="s">
        <v>119</v>
      </c>
      <c r="C111" s="464">
        <v>4864958</v>
      </c>
      <c r="D111" s="46" t="s">
        <v>12</v>
      </c>
      <c r="E111" s="47" t="s">
        <v>350</v>
      </c>
      <c r="F111" s="473">
        <v>-2000</v>
      </c>
      <c r="G111" s="426">
        <v>990135</v>
      </c>
      <c r="H111" s="427">
        <v>990184</v>
      </c>
      <c r="I111" s="343">
        <f>G111-H111</f>
        <v>-49</v>
      </c>
      <c r="J111" s="343">
        <f>$F111*I111</f>
        <v>98000</v>
      </c>
      <c r="K111" s="343">
        <f>J111/1000000</f>
        <v>0.098</v>
      </c>
      <c r="L111" s="426">
        <v>17310</v>
      </c>
      <c r="M111" s="427">
        <v>17471</v>
      </c>
      <c r="N111" s="427">
        <f>L111-M111</f>
        <v>-161</v>
      </c>
      <c r="O111" s="427">
        <f>$F111*N111</f>
        <v>322000</v>
      </c>
      <c r="P111" s="427">
        <f>O111/1000000</f>
        <v>0.322</v>
      </c>
      <c r="Q111" s="727" t="s">
        <v>456</v>
      </c>
    </row>
    <row r="112" spans="1:17" ht="15.75" customHeight="1">
      <c r="A112" s="458"/>
      <c r="B112" s="461" t="s">
        <v>120</v>
      </c>
      <c r="C112" s="464"/>
      <c r="D112" s="46"/>
      <c r="E112" s="46"/>
      <c r="F112" s="473"/>
      <c r="G112" s="497"/>
      <c r="H112" s="492"/>
      <c r="I112" s="492"/>
      <c r="J112" s="492"/>
      <c r="K112" s="492"/>
      <c r="L112" s="423"/>
      <c r="M112" s="424"/>
      <c r="N112" s="424"/>
      <c r="O112" s="424"/>
      <c r="P112" s="424"/>
      <c r="Q112" s="179"/>
    </row>
    <row r="113" spans="1:17" ht="15.75" customHeight="1">
      <c r="A113" s="458">
        <v>15</v>
      </c>
      <c r="B113" s="407" t="s">
        <v>46</v>
      </c>
      <c r="C113" s="464">
        <v>4864843</v>
      </c>
      <c r="D113" s="50" t="s">
        <v>12</v>
      </c>
      <c r="E113" s="47" t="s">
        <v>350</v>
      </c>
      <c r="F113" s="473">
        <v>-1000</v>
      </c>
      <c r="G113" s="423">
        <v>2142</v>
      </c>
      <c r="H113" s="424">
        <v>2140</v>
      </c>
      <c r="I113" s="492">
        <f>G113-H113</f>
        <v>2</v>
      </c>
      <c r="J113" s="492">
        <f t="shared" si="22"/>
        <v>-2000</v>
      </c>
      <c r="K113" s="492">
        <f t="shared" si="23"/>
        <v>-0.002</v>
      </c>
      <c r="L113" s="423">
        <v>24346</v>
      </c>
      <c r="M113" s="424">
        <v>24172</v>
      </c>
      <c r="N113" s="424">
        <f>L113-M113</f>
        <v>174</v>
      </c>
      <c r="O113" s="424">
        <f t="shared" si="24"/>
        <v>-174000</v>
      </c>
      <c r="P113" s="424">
        <f t="shared" si="25"/>
        <v>-0.174</v>
      </c>
      <c r="Q113" s="179"/>
    </row>
    <row r="114" spans="1:17" s="691" customFormat="1" ht="15.75" customHeight="1">
      <c r="A114" s="458">
        <v>16</v>
      </c>
      <c r="B114" s="459" t="s">
        <v>47</v>
      </c>
      <c r="C114" s="464">
        <v>4864835</v>
      </c>
      <c r="D114" s="46" t="s">
        <v>12</v>
      </c>
      <c r="E114" s="47" t="s">
        <v>350</v>
      </c>
      <c r="F114" s="473">
        <v>-1000</v>
      </c>
      <c r="G114" s="426">
        <v>27</v>
      </c>
      <c r="H114" s="427">
        <v>19</v>
      </c>
      <c r="I114" s="343">
        <f>G114-H114</f>
        <v>8</v>
      </c>
      <c r="J114" s="343">
        <f>$F114*I114</f>
        <v>-8000</v>
      </c>
      <c r="K114" s="343">
        <f>J114/1000000</f>
        <v>-0.008</v>
      </c>
      <c r="L114" s="426">
        <v>186</v>
      </c>
      <c r="M114" s="427">
        <v>24</v>
      </c>
      <c r="N114" s="427">
        <f>L114-M114</f>
        <v>162</v>
      </c>
      <c r="O114" s="427">
        <f>$F114*N114</f>
        <v>-162000</v>
      </c>
      <c r="P114" s="427">
        <f>O114/1000000</f>
        <v>-0.162</v>
      </c>
      <c r="Q114" s="700"/>
    </row>
    <row r="115" spans="1:17" ht="15.75" customHeight="1">
      <c r="A115" s="458"/>
      <c r="B115" s="461" t="s">
        <v>48</v>
      </c>
      <c r="C115" s="464"/>
      <c r="D115" s="46"/>
      <c r="E115" s="46"/>
      <c r="F115" s="473"/>
      <c r="G115" s="497"/>
      <c r="H115" s="492"/>
      <c r="I115" s="492"/>
      <c r="J115" s="492"/>
      <c r="K115" s="492"/>
      <c r="L115" s="423"/>
      <c r="M115" s="424"/>
      <c r="N115" s="424"/>
      <c r="O115" s="424"/>
      <c r="P115" s="424"/>
      <c r="Q115" s="179"/>
    </row>
    <row r="116" spans="1:17" ht="15.75" customHeight="1">
      <c r="A116" s="458">
        <v>17</v>
      </c>
      <c r="B116" s="459" t="s">
        <v>85</v>
      </c>
      <c r="C116" s="464">
        <v>4865169</v>
      </c>
      <c r="D116" s="46" t="s">
        <v>12</v>
      </c>
      <c r="E116" s="47" t="s">
        <v>350</v>
      </c>
      <c r="F116" s="473">
        <v>-1000</v>
      </c>
      <c r="G116" s="423">
        <v>1360</v>
      </c>
      <c r="H116" s="424">
        <v>1360</v>
      </c>
      <c r="I116" s="492">
        <f>G116-H116</f>
        <v>0</v>
      </c>
      <c r="J116" s="492">
        <f t="shared" si="22"/>
        <v>0</v>
      </c>
      <c r="K116" s="492">
        <f t="shared" si="23"/>
        <v>0</v>
      </c>
      <c r="L116" s="423">
        <v>61309</v>
      </c>
      <c r="M116" s="424">
        <v>61309</v>
      </c>
      <c r="N116" s="424">
        <f>L116-M116</f>
        <v>0</v>
      </c>
      <c r="O116" s="424">
        <f t="shared" si="24"/>
        <v>0</v>
      </c>
      <c r="P116" s="424">
        <f t="shared" si="25"/>
        <v>0</v>
      </c>
      <c r="Q116" s="179"/>
    </row>
    <row r="117" spans="1:17" ht="15.75" customHeight="1">
      <c r="A117" s="458"/>
      <c r="B117" s="460" t="s">
        <v>52</v>
      </c>
      <c r="C117" s="442"/>
      <c r="D117" s="50"/>
      <c r="E117" s="50"/>
      <c r="F117" s="473"/>
      <c r="G117" s="497"/>
      <c r="H117" s="498"/>
      <c r="I117" s="498"/>
      <c r="J117" s="498"/>
      <c r="K117" s="492"/>
      <c r="L117" s="426"/>
      <c r="M117" s="495"/>
      <c r="N117" s="495"/>
      <c r="O117" s="495"/>
      <c r="P117" s="424"/>
      <c r="Q117" s="224"/>
    </row>
    <row r="118" spans="1:17" ht="15.75" customHeight="1">
      <c r="A118" s="458"/>
      <c r="B118" s="460" t="s">
        <v>53</v>
      </c>
      <c r="C118" s="442"/>
      <c r="D118" s="50"/>
      <c r="E118" s="50"/>
      <c r="F118" s="473"/>
      <c r="G118" s="497"/>
      <c r="H118" s="498"/>
      <c r="I118" s="498"/>
      <c r="J118" s="498"/>
      <c r="K118" s="492"/>
      <c r="L118" s="426"/>
      <c r="M118" s="495"/>
      <c r="N118" s="495"/>
      <c r="O118" s="495"/>
      <c r="P118" s="424"/>
      <c r="Q118" s="224"/>
    </row>
    <row r="119" spans="1:17" ht="15.75" customHeight="1">
      <c r="A119" s="466"/>
      <c r="B119" s="469" t="s">
        <v>66</v>
      </c>
      <c r="C119" s="464"/>
      <c r="D119" s="50"/>
      <c r="E119" s="50"/>
      <c r="F119" s="473"/>
      <c r="G119" s="497"/>
      <c r="H119" s="492"/>
      <c r="I119" s="492"/>
      <c r="J119" s="492"/>
      <c r="K119" s="492"/>
      <c r="L119" s="426"/>
      <c r="M119" s="424"/>
      <c r="N119" s="424"/>
      <c r="O119" s="424"/>
      <c r="P119" s="424"/>
      <c r="Q119" s="224"/>
    </row>
    <row r="120" spans="1:17" ht="24" customHeight="1">
      <c r="A120" s="458">
        <v>18</v>
      </c>
      <c r="B120" s="470" t="s">
        <v>67</v>
      </c>
      <c r="C120" s="464">
        <v>4865091</v>
      </c>
      <c r="D120" s="46" t="s">
        <v>12</v>
      </c>
      <c r="E120" s="47" t="s">
        <v>350</v>
      </c>
      <c r="F120" s="473">
        <v>-500</v>
      </c>
      <c r="G120" s="423">
        <v>5473</v>
      </c>
      <c r="H120" s="424">
        <v>5473</v>
      </c>
      <c r="I120" s="492">
        <f>G120-H120</f>
        <v>0</v>
      </c>
      <c r="J120" s="492">
        <f>$F120*I120</f>
        <v>0</v>
      </c>
      <c r="K120" s="492">
        <f>J120/1000000</f>
        <v>0</v>
      </c>
      <c r="L120" s="423">
        <v>32548</v>
      </c>
      <c r="M120" s="424">
        <v>32252</v>
      </c>
      <c r="N120" s="424">
        <f>L120-M120</f>
        <v>296</v>
      </c>
      <c r="O120" s="424">
        <f>$F120*N120</f>
        <v>-148000</v>
      </c>
      <c r="P120" s="424">
        <f>O120/1000000</f>
        <v>-0.148</v>
      </c>
      <c r="Q120" s="550"/>
    </row>
    <row r="121" spans="1:17" s="691" customFormat="1" ht="15.75" customHeight="1">
      <c r="A121" s="458">
        <v>19</v>
      </c>
      <c r="B121" s="470" t="s">
        <v>68</v>
      </c>
      <c r="C121" s="464">
        <v>4902530</v>
      </c>
      <c r="D121" s="46" t="s">
        <v>12</v>
      </c>
      <c r="E121" s="47" t="s">
        <v>350</v>
      </c>
      <c r="F121" s="473">
        <v>-500</v>
      </c>
      <c r="G121" s="426">
        <v>3706</v>
      </c>
      <c r="H121" s="427">
        <v>3706</v>
      </c>
      <c r="I121" s="343">
        <f>G121-H121</f>
        <v>0</v>
      </c>
      <c r="J121" s="343">
        <f>$F121*I121</f>
        <v>0</v>
      </c>
      <c r="K121" s="343">
        <f>J121/1000000</f>
        <v>0</v>
      </c>
      <c r="L121" s="426">
        <v>29419</v>
      </c>
      <c r="M121" s="427">
        <v>29419</v>
      </c>
      <c r="N121" s="427">
        <f>L121-M121</f>
        <v>0</v>
      </c>
      <c r="O121" s="427">
        <f>$F121*N121</f>
        <v>0</v>
      </c>
      <c r="P121" s="427">
        <f>O121/1000000</f>
        <v>0</v>
      </c>
      <c r="Q121" s="700"/>
    </row>
    <row r="122" spans="1:17" s="691" customFormat="1" ht="15.75" customHeight="1">
      <c r="A122" s="458"/>
      <c r="B122" s="470"/>
      <c r="C122" s="464"/>
      <c r="D122" s="46"/>
      <c r="E122" s="47"/>
      <c r="F122" s="473"/>
      <c r="G122" s="426"/>
      <c r="H122" s="427"/>
      <c r="I122" s="343"/>
      <c r="J122" s="343"/>
      <c r="K122" s="343">
        <v>0</v>
      </c>
      <c r="L122" s="426"/>
      <c r="M122" s="427"/>
      <c r="N122" s="427"/>
      <c r="O122" s="427"/>
      <c r="P122" s="427">
        <v>-0.0027</v>
      </c>
      <c r="Q122" s="700" t="s">
        <v>447</v>
      </c>
    </row>
    <row r="123" spans="1:17" s="691" customFormat="1" ht="15.75" customHeight="1">
      <c r="A123" s="458"/>
      <c r="B123" s="470"/>
      <c r="C123" s="464">
        <v>4902579</v>
      </c>
      <c r="D123" s="46" t="s">
        <v>12</v>
      </c>
      <c r="E123" s="47" t="s">
        <v>350</v>
      </c>
      <c r="F123" s="473">
        <v>-500</v>
      </c>
      <c r="G123" s="426">
        <v>0</v>
      </c>
      <c r="H123" s="427">
        <v>0</v>
      </c>
      <c r="I123" s="343">
        <f>G123-H123</f>
        <v>0</v>
      </c>
      <c r="J123" s="343">
        <f>$F123*I123</f>
        <v>0</v>
      </c>
      <c r="K123" s="343">
        <f>J123/1000000</f>
        <v>0</v>
      </c>
      <c r="L123" s="426">
        <v>99</v>
      </c>
      <c r="M123" s="427">
        <v>0</v>
      </c>
      <c r="N123" s="427">
        <f>L123-M123</f>
        <v>99</v>
      </c>
      <c r="O123" s="427">
        <f>$F123*N123</f>
        <v>-49500</v>
      </c>
      <c r="P123" s="427">
        <f>O123/1000000</f>
        <v>-0.0495</v>
      </c>
      <c r="Q123" s="700" t="s">
        <v>445</v>
      </c>
    </row>
    <row r="124" spans="1:17" ht="15.75" customHeight="1">
      <c r="A124" s="458">
        <v>20</v>
      </c>
      <c r="B124" s="470" t="s">
        <v>69</v>
      </c>
      <c r="C124" s="464">
        <v>4902531</v>
      </c>
      <c r="D124" s="46" t="s">
        <v>12</v>
      </c>
      <c r="E124" s="47" t="s">
        <v>350</v>
      </c>
      <c r="F124" s="473">
        <v>-500</v>
      </c>
      <c r="G124" s="423">
        <v>6712</v>
      </c>
      <c r="H124" s="424">
        <v>6676</v>
      </c>
      <c r="I124" s="492">
        <f>G124-H124</f>
        <v>36</v>
      </c>
      <c r="J124" s="492">
        <f>$F124*I124</f>
        <v>-18000</v>
      </c>
      <c r="K124" s="492">
        <f>J124/1000000</f>
        <v>-0.018</v>
      </c>
      <c r="L124" s="423">
        <v>14978</v>
      </c>
      <c r="M124" s="424">
        <v>14926</v>
      </c>
      <c r="N124" s="424">
        <f>L124-M124</f>
        <v>52</v>
      </c>
      <c r="O124" s="424">
        <f>$F124*N124</f>
        <v>-26000</v>
      </c>
      <c r="P124" s="424">
        <f>O124/1000000</f>
        <v>-0.026</v>
      </c>
      <c r="Q124" s="179"/>
    </row>
    <row r="125" spans="1:17" s="691" customFormat="1" ht="15.75" customHeight="1">
      <c r="A125" s="458">
        <v>21</v>
      </c>
      <c r="B125" s="470" t="s">
        <v>70</v>
      </c>
      <c r="C125" s="464">
        <v>4865072</v>
      </c>
      <c r="D125" s="46" t="s">
        <v>12</v>
      </c>
      <c r="E125" s="47" t="s">
        <v>350</v>
      </c>
      <c r="F125" s="771">
        <v>-666.666666666667</v>
      </c>
      <c r="G125" s="426">
        <v>2002</v>
      </c>
      <c r="H125" s="427">
        <v>1950</v>
      </c>
      <c r="I125" s="343">
        <f>G125-H125</f>
        <v>52</v>
      </c>
      <c r="J125" s="343">
        <f>$F125*I125</f>
        <v>-34666.666666666686</v>
      </c>
      <c r="K125" s="343">
        <f>J125/1000000</f>
        <v>-0.034666666666666686</v>
      </c>
      <c r="L125" s="426">
        <v>1066</v>
      </c>
      <c r="M125" s="427">
        <v>1023</v>
      </c>
      <c r="N125" s="427">
        <f>L125-M125</f>
        <v>43</v>
      </c>
      <c r="O125" s="427">
        <f>$F125*N125</f>
        <v>-28666.66666666668</v>
      </c>
      <c r="P125" s="427">
        <f>O125/1000000</f>
        <v>-0.028666666666666677</v>
      </c>
      <c r="Q125" s="700"/>
    </row>
    <row r="126" spans="1:17" ht="15.75" customHeight="1">
      <c r="A126" s="458"/>
      <c r="B126" s="469" t="s">
        <v>34</v>
      </c>
      <c r="C126" s="464"/>
      <c r="D126" s="50"/>
      <c r="E126" s="50"/>
      <c r="F126" s="473"/>
      <c r="G126" s="497"/>
      <c r="H126" s="492"/>
      <c r="I126" s="492"/>
      <c r="J126" s="492"/>
      <c r="K126" s="492"/>
      <c r="L126" s="423"/>
      <c r="M126" s="424"/>
      <c r="N126" s="424"/>
      <c r="O126" s="424"/>
      <c r="P126" s="424"/>
      <c r="Q126" s="179"/>
    </row>
    <row r="127" spans="1:17" ht="15.75" customHeight="1">
      <c r="A127" s="458">
        <v>22</v>
      </c>
      <c r="B127" s="471" t="s">
        <v>71</v>
      </c>
      <c r="C127" s="472">
        <v>4864807</v>
      </c>
      <c r="D127" s="46" t="s">
        <v>12</v>
      </c>
      <c r="E127" s="47" t="s">
        <v>350</v>
      </c>
      <c r="F127" s="473">
        <v>-100</v>
      </c>
      <c r="G127" s="423">
        <v>170229</v>
      </c>
      <c r="H127" s="424">
        <v>169196</v>
      </c>
      <c r="I127" s="492">
        <f>G127-H127</f>
        <v>1033</v>
      </c>
      <c r="J127" s="492">
        <f>$F127*I127</f>
        <v>-103300</v>
      </c>
      <c r="K127" s="492">
        <f>J127/1000000</f>
        <v>-0.1033</v>
      </c>
      <c r="L127" s="423">
        <v>20532</v>
      </c>
      <c r="M127" s="424">
        <v>20743</v>
      </c>
      <c r="N127" s="424">
        <f>L127-M127</f>
        <v>-211</v>
      </c>
      <c r="O127" s="424">
        <f>$F127*N127</f>
        <v>21100</v>
      </c>
      <c r="P127" s="424">
        <f>O127/1000000</f>
        <v>0.0211</v>
      </c>
      <c r="Q127" s="179"/>
    </row>
    <row r="128" spans="1:17" ht="15.75" customHeight="1">
      <c r="A128" s="458">
        <v>23</v>
      </c>
      <c r="B128" s="471" t="s">
        <v>145</v>
      </c>
      <c r="C128" s="472">
        <v>4865086</v>
      </c>
      <c r="D128" s="46" t="s">
        <v>12</v>
      </c>
      <c r="E128" s="47" t="s">
        <v>350</v>
      </c>
      <c r="F128" s="473">
        <v>-100</v>
      </c>
      <c r="G128" s="423">
        <v>23889</v>
      </c>
      <c r="H128" s="424">
        <v>23889</v>
      </c>
      <c r="I128" s="492">
        <f>G128-H128</f>
        <v>0</v>
      </c>
      <c r="J128" s="492">
        <f>$F128*I128</f>
        <v>0</v>
      </c>
      <c r="K128" s="492">
        <f>J128/1000000</f>
        <v>0</v>
      </c>
      <c r="L128" s="423">
        <v>47140</v>
      </c>
      <c r="M128" s="424">
        <v>46546</v>
      </c>
      <c r="N128" s="424">
        <f>L128-M128</f>
        <v>594</v>
      </c>
      <c r="O128" s="424">
        <f>$F128*N128</f>
        <v>-59400</v>
      </c>
      <c r="P128" s="424">
        <f>O128/1000000</f>
        <v>-0.0594</v>
      </c>
      <c r="Q128" s="179"/>
    </row>
    <row r="129" spans="1:17" ht="15.75" customHeight="1">
      <c r="A129" s="458"/>
      <c r="B129" s="461" t="s">
        <v>72</v>
      </c>
      <c r="C129" s="464"/>
      <c r="D129" s="46"/>
      <c r="E129" s="46"/>
      <c r="F129" s="473"/>
      <c r="G129" s="497"/>
      <c r="H129" s="492"/>
      <c r="I129" s="492"/>
      <c r="J129" s="492"/>
      <c r="K129" s="492"/>
      <c r="L129" s="423"/>
      <c r="M129" s="424"/>
      <c r="N129" s="424"/>
      <c r="O129" s="424"/>
      <c r="P129" s="424"/>
      <c r="Q129" s="179"/>
    </row>
    <row r="130" spans="1:17" s="725" customFormat="1" ht="14.25" customHeight="1">
      <c r="A130" s="458">
        <v>24</v>
      </c>
      <c r="B130" s="459" t="s">
        <v>65</v>
      </c>
      <c r="C130" s="464">
        <v>4902568</v>
      </c>
      <c r="D130" s="46" t="s">
        <v>12</v>
      </c>
      <c r="E130" s="47" t="s">
        <v>350</v>
      </c>
      <c r="F130" s="473">
        <v>-100</v>
      </c>
      <c r="G130" s="426">
        <v>998476</v>
      </c>
      <c r="H130" s="427">
        <v>998514</v>
      </c>
      <c r="I130" s="343">
        <f aca="true" t="shared" si="26" ref="I130:I135">G130-H130</f>
        <v>-38</v>
      </c>
      <c r="J130" s="343">
        <f aca="true" t="shared" si="27" ref="J130:J135">$F130*I130</f>
        <v>3800</v>
      </c>
      <c r="K130" s="343">
        <f aca="true" t="shared" si="28" ref="K130:K135">J130/1000000</f>
        <v>0.0038</v>
      </c>
      <c r="L130" s="426">
        <v>30</v>
      </c>
      <c r="M130" s="427">
        <v>25</v>
      </c>
      <c r="N130" s="427">
        <f aca="true" t="shared" si="29" ref="N130:N135">L130-M130</f>
        <v>5</v>
      </c>
      <c r="O130" s="427">
        <f aca="true" t="shared" si="30" ref="O130:O135">$F130*N130</f>
        <v>-500</v>
      </c>
      <c r="P130" s="427">
        <f aca="true" t="shared" si="31" ref="P130:P135">O130/1000000</f>
        <v>-0.0005</v>
      </c>
      <c r="Q130" s="700"/>
    </row>
    <row r="131" spans="1:17" s="691" customFormat="1" ht="15.75" customHeight="1">
      <c r="A131" s="458">
        <v>25</v>
      </c>
      <c r="B131" s="459" t="s">
        <v>73</v>
      </c>
      <c r="C131" s="464">
        <v>4902549</v>
      </c>
      <c r="D131" s="46" t="s">
        <v>12</v>
      </c>
      <c r="E131" s="47" t="s">
        <v>350</v>
      </c>
      <c r="F131" s="473">
        <v>-100</v>
      </c>
      <c r="G131" s="426">
        <v>999925</v>
      </c>
      <c r="H131" s="427">
        <v>999927</v>
      </c>
      <c r="I131" s="343">
        <f t="shared" si="26"/>
        <v>-2</v>
      </c>
      <c r="J131" s="343">
        <f t="shared" si="27"/>
        <v>200</v>
      </c>
      <c r="K131" s="343">
        <f t="shared" si="28"/>
        <v>0.0002</v>
      </c>
      <c r="L131" s="426">
        <v>999990</v>
      </c>
      <c r="M131" s="427">
        <v>999995</v>
      </c>
      <c r="N131" s="427">
        <f t="shared" si="29"/>
        <v>-5</v>
      </c>
      <c r="O131" s="427">
        <f t="shared" si="30"/>
        <v>500</v>
      </c>
      <c r="P131" s="427">
        <f t="shared" si="31"/>
        <v>0.0005</v>
      </c>
      <c r="Q131" s="727"/>
    </row>
    <row r="132" spans="1:17" ht="15.75" customHeight="1">
      <c r="A132" s="458">
        <v>26</v>
      </c>
      <c r="B132" s="459" t="s">
        <v>86</v>
      </c>
      <c r="C132" s="464">
        <v>4902537</v>
      </c>
      <c r="D132" s="46" t="s">
        <v>12</v>
      </c>
      <c r="E132" s="47" t="s">
        <v>350</v>
      </c>
      <c r="F132" s="473">
        <v>-100</v>
      </c>
      <c r="G132" s="423">
        <v>23827</v>
      </c>
      <c r="H132" s="424">
        <v>23810</v>
      </c>
      <c r="I132" s="492">
        <f t="shared" si="26"/>
        <v>17</v>
      </c>
      <c r="J132" s="492">
        <f t="shared" si="27"/>
        <v>-1700</v>
      </c>
      <c r="K132" s="492">
        <f t="shared" si="28"/>
        <v>-0.0017</v>
      </c>
      <c r="L132" s="423">
        <v>57143</v>
      </c>
      <c r="M132" s="424">
        <v>57143</v>
      </c>
      <c r="N132" s="424">
        <f t="shared" si="29"/>
        <v>0</v>
      </c>
      <c r="O132" s="424">
        <f t="shared" si="30"/>
        <v>0</v>
      </c>
      <c r="P132" s="424">
        <f t="shared" si="31"/>
        <v>0</v>
      </c>
      <c r="Q132" s="179"/>
    </row>
    <row r="133" spans="1:17" s="691" customFormat="1" ht="15.75" customHeight="1">
      <c r="A133" s="458">
        <v>27</v>
      </c>
      <c r="B133" s="459" t="s">
        <v>74</v>
      </c>
      <c r="C133" s="464">
        <v>4902578</v>
      </c>
      <c r="D133" s="46" t="s">
        <v>12</v>
      </c>
      <c r="E133" s="47" t="s">
        <v>350</v>
      </c>
      <c r="F133" s="473">
        <v>-100</v>
      </c>
      <c r="G133" s="426">
        <v>0</v>
      </c>
      <c r="H133" s="427">
        <v>0</v>
      </c>
      <c r="I133" s="343">
        <f t="shared" si="26"/>
        <v>0</v>
      </c>
      <c r="J133" s="343">
        <f t="shared" si="27"/>
        <v>0</v>
      </c>
      <c r="K133" s="343">
        <f t="shared" si="28"/>
        <v>0</v>
      </c>
      <c r="L133" s="426">
        <v>0</v>
      </c>
      <c r="M133" s="427">
        <v>0</v>
      </c>
      <c r="N133" s="427">
        <f t="shared" si="29"/>
        <v>0</v>
      </c>
      <c r="O133" s="427">
        <f t="shared" si="30"/>
        <v>0</v>
      </c>
      <c r="P133" s="427">
        <f t="shared" si="31"/>
        <v>0</v>
      </c>
      <c r="Q133" s="735"/>
    </row>
    <row r="134" spans="1:17" s="691" customFormat="1" ht="15.75" customHeight="1">
      <c r="A134" s="458">
        <v>28</v>
      </c>
      <c r="B134" s="459" t="s">
        <v>75</v>
      </c>
      <c r="C134" s="464">
        <v>4902538</v>
      </c>
      <c r="D134" s="46" t="s">
        <v>12</v>
      </c>
      <c r="E134" s="47" t="s">
        <v>350</v>
      </c>
      <c r="F134" s="473">
        <v>-100</v>
      </c>
      <c r="G134" s="426">
        <v>999956</v>
      </c>
      <c r="H134" s="427">
        <v>999962</v>
      </c>
      <c r="I134" s="343">
        <f t="shared" si="26"/>
        <v>-6</v>
      </c>
      <c r="J134" s="343">
        <f t="shared" si="27"/>
        <v>600</v>
      </c>
      <c r="K134" s="343">
        <f t="shared" si="28"/>
        <v>0.0006</v>
      </c>
      <c r="L134" s="426">
        <v>999997</v>
      </c>
      <c r="M134" s="427">
        <v>999998</v>
      </c>
      <c r="N134" s="427">
        <f t="shared" si="29"/>
        <v>-1</v>
      </c>
      <c r="O134" s="427">
        <f t="shared" si="30"/>
        <v>100</v>
      </c>
      <c r="P134" s="427">
        <f t="shared" si="31"/>
        <v>0.0001</v>
      </c>
      <c r="Q134" s="700"/>
    </row>
    <row r="135" spans="1:17" s="691" customFormat="1" ht="15.75" customHeight="1">
      <c r="A135" s="458">
        <v>29</v>
      </c>
      <c r="B135" s="459" t="s">
        <v>61</v>
      </c>
      <c r="C135" s="464">
        <v>4902527</v>
      </c>
      <c r="D135" s="46" t="s">
        <v>12</v>
      </c>
      <c r="E135" s="47" t="s">
        <v>350</v>
      </c>
      <c r="F135" s="473">
        <v>-100</v>
      </c>
      <c r="G135" s="426">
        <v>0</v>
      </c>
      <c r="H135" s="427">
        <v>0</v>
      </c>
      <c r="I135" s="343">
        <f t="shared" si="26"/>
        <v>0</v>
      </c>
      <c r="J135" s="343">
        <f t="shared" si="27"/>
        <v>0</v>
      </c>
      <c r="K135" s="343">
        <f t="shared" si="28"/>
        <v>0</v>
      </c>
      <c r="L135" s="426">
        <v>0</v>
      </c>
      <c r="M135" s="427">
        <v>0</v>
      </c>
      <c r="N135" s="427">
        <f t="shared" si="29"/>
        <v>0</v>
      </c>
      <c r="O135" s="427">
        <f t="shared" si="30"/>
        <v>0</v>
      </c>
      <c r="P135" s="427">
        <f t="shared" si="31"/>
        <v>0</v>
      </c>
      <c r="Q135" s="700"/>
    </row>
    <row r="136" spans="1:17" ht="15.75" customHeight="1">
      <c r="A136" s="458"/>
      <c r="B136" s="461" t="s">
        <v>76</v>
      </c>
      <c r="C136" s="464"/>
      <c r="D136" s="46"/>
      <c r="E136" s="46"/>
      <c r="F136" s="473"/>
      <c r="G136" s="497"/>
      <c r="H136" s="492"/>
      <c r="I136" s="492"/>
      <c r="J136" s="492"/>
      <c r="K136" s="492"/>
      <c r="L136" s="423"/>
      <c r="M136" s="424"/>
      <c r="N136" s="424"/>
      <c r="O136" s="424"/>
      <c r="P136" s="424"/>
      <c r="Q136" s="179"/>
    </row>
    <row r="137" spans="1:17" s="691" customFormat="1" ht="15.75" customHeight="1">
      <c r="A137" s="458">
        <v>30</v>
      </c>
      <c r="B137" s="459" t="s">
        <v>77</v>
      </c>
      <c r="C137" s="464">
        <v>4902551</v>
      </c>
      <c r="D137" s="46" t="s">
        <v>12</v>
      </c>
      <c r="E137" s="47" t="s">
        <v>350</v>
      </c>
      <c r="F137" s="473">
        <v>-100</v>
      </c>
      <c r="G137" s="426">
        <v>179904</v>
      </c>
      <c r="H137" s="427">
        <v>179257</v>
      </c>
      <c r="I137" s="343">
        <f>G137-H137</f>
        <v>647</v>
      </c>
      <c r="J137" s="343">
        <f>$F137*I137</f>
        <v>-64700</v>
      </c>
      <c r="K137" s="343">
        <f>J137/1000000</f>
        <v>-0.0647</v>
      </c>
      <c r="L137" s="426">
        <v>54812</v>
      </c>
      <c r="M137" s="427">
        <v>54400</v>
      </c>
      <c r="N137" s="427">
        <f>L137-M137</f>
        <v>412</v>
      </c>
      <c r="O137" s="427">
        <f>$F137*N137</f>
        <v>-41200</v>
      </c>
      <c r="P137" s="427">
        <f>O137/1000000</f>
        <v>-0.0412</v>
      </c>
      <c r="Q137" s="700"/>
    </row>
    <row r="138" spans="1:17" ht="15.75" customHeight="1">
      <c r="A138" s="458">
        <v>31</v>
      </c>
      <c r="B138" s="459" t="s">
        <v>78</v>
      </c>
      <c r="C138" s="464">
        <v>4902542</v>
      </c>
      <c r="D138" s="46" t="s">
        <v>12</v>
      </c>
      <c r="E138" s="47" t="s">
        <v>350</v>
      </c>
      <c r="F138" s="473">
        <v>-100</v>
      </c>
      <c r="G138" s="423">
        <v>21935</v>
      </c>
      <c r="H138" s="424">
        <v>20808</v>
      </c>
      <c r="I138" s="492">
        <f>G138-H138</f>
        <v>1127</v>
      </c>
      <c r="J138" s="492">
        <f>$F138*I138</f>
        <v>-112700</v>
      </c>
      <c r="K138" s="492">
        <f>J138/1000000</f>
        <v>-0.1127</v>
      </c>
      <c r="L138" s="423">
        <v>66300</v>
      </c>
      <c r="M138" s="424">
        <v>66236</v>
      </c>
      <c r="N138" s="424">
        <f>L138-M138</f>
        <v>64</v>
      </c>
      <c r="O138" s="424">
        <f>$F138*N138</f>
        <v>-6400</v>
      </c>
      <c r="P138" s="424">
        <f>O138/1000000</f>
        <v>-0.0064</v>
      </c>
      <c r="Q138" s="179"/>
    </row>
    <row r="139" spans="1:17" ht="15.75" customHeight="1">
      <c r="A139" s="458">
        <v>32</v>
      </c>
      <c r="B139" s="459" t="s">
        <v>79</v>
      </c>
      <c r="C139" s="464">
        <v>4902544</v>
      </c>
      <c r="D139" s="46" t="s">
        <v>12</v>
      </c>
      <c r="E139" s="47" t="s">
        <v>350</v>
      </c>
      <c r="F139" s="473">
        <v>-100</v>
      </c>
      <c r="G139" s="423">
        <v>11237</v>
      </c>
      <c r="H139" s="424">
        <v>9906</v>
      </c>
      <c r="I139" s="492">
        <f>G139-H139</f>
        <v>1331</v>
      </c>
      <c r="J139" s="492">
        <f>$F139*I139</f>
        <v>-133100</v>
      </c>
      <c r="K139" s="492">
        <f>J139/1000000</f>
        <v>-0.1331</v>
      </c>
      <c r="L139" s="423">
        <v>4695</v>
      </c>
      <c r="M139" s="424">
        <v>4610</v>
      </c>
      <c r="N139" s="424">
        <f>L139-M139</f>
        <v>85</v>
      </c>
      <c r="O139" s="424">
        <f>$F139*N139</f>
        <v>-8500</v>
      </c>
      <c r="P139" s="424">
        <f>O139/1000000</f>
        <v>-0.0085</v>
      </c>
      <c r="Q139" s="720"/>
    </row>
    <row r="140" spans="1:17" ht="15.75" customHeight="1" thickBot="1">
      <c r="A140" s="462"/>
      <c r="B140" s="463"/>
      <c r="C140" s="465"/>
      <c r="D140" s="109"/>
      <c r="E140" s="53"/>
      <c r="F140" s="413"/>
      <c r="G140" s="36"/>
      <c r="H140" s="30"/>
      <c r="I140" s="31"/>
      <c r="J140" s="31"/>
      <c r="K140" s="32"/>
      <c r="L140" s="449"/>
      <c r="M140" s="31"/>
      <c r="N140" s="31"/>
      <c r="O140" s="31"/>
      <c r="P140" s="32"/>
      <c r="Q140" s="180"/>
    </row>
    <row r="141" ht="13.5" thickTop="1"/>
    <row r="142" spans="4:16" ht="16.5">
      <c r="D142" s="22"/>
      <c r="K142" s="576">
        <f>SUM(K96:K140)</f>
        <v>-0.3948666666666667</v>
      </c>
      <c r="L142" s="61"/>
      <c r="M142" s="61"/>
      <c r="N142" s="61"/>
      <c r="O142" s="61"/>
      <c r="P142" s="499">
        <f>SUM(P96:P140)</f>
        <v>0.14113333333333336</v>
      </c>
    </row>
    <row r="143" spans="11:16" ht="14.25">
      <c r="K143" s="61"/>
      <c r="L143" s="61"/>
      <c r="M143" s="61"/>
      <c r="N143" s="61"/>
      <c r="O143" s="61"/>
      <c r="P143" s="61"/>
    </row>
    <row r="144" spans="11:16" ht="14.25">
      <c r="K144" s="61"/>
      <c r="L144" s="61"/>
      <c r="M144" s="61"/>
      <c r="N144" s="61"/>
      <c r="O144" s="61"/>
      <c r="P144" s="61"/>
    </row>
    <row r="145" spans="17:18" ht="12.75">
      <c r="Q145" s="516" t="str">
        <f>NDPL!Q1</f>
        <v>AUGUST-2015</v>
      </c>
      <c r="R145" s="305"/>
    </row>
    <row r="146" ht="13.5" thickBot="1"/>
    <row r="147" spans="1:17" ht="44.25" customHeight="1">
      <c r="A147" s="416"/>
      <c r="B147" s="414" t="s">
        <v>150</v>
      </c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8"/>
    </row>
    <row r="148" spans="1:17" ht="19.5" customHeight="1">
      <c r="A148" s="273"/>
      <c r="B148" s="348" t="s">
        <v>151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59"/>
    </row>
    <row r="149" spans="1:17" ht="19.5" customHeight="1">
      <c r="A149" s="273"/>
      <c r="B149" s="344" t="s">
        <v>252</v>
      </c>
      <c r="C149" s="19"/>
      <c r="D149" s="19"/>
      <c r="E149" s="19"/>
      <c r="F149" s="19"/>
      <c r="G149" s="19"/>
      <c r="H149" s="19"/>
      <c r="I149" s="19"/>
      <c r="J149" s="19"/>
      <c r="K149" s="242">
        <f>K56</f>
        <v>0.5383499999999999</v>
      </c>
      <c r="L149" s="242"/>
      <c r="M149" s="242"/>
      <c r="N149" s="242"/>
      <c r="O149" s="242"/>
      <c r="P149" s="242">
        <f>P56</f>
        <v>-4.220899999999999</v>
      </c>
      <c r="Q149" s="59"/>
    </row>
    <row r="150" spans="1:17" ht="19.5" customHeight="1">
      <c r="A150" s="273"/>
      <c r="B150" s="344" t="s">
        <v>253</v>
      </c>
      <c r="C150" s="19"/>
      <c r="D150" s="19"/>
      <c r="E150" s="19"/>
      <c r="F150" s="19"/>
      <c r="G150" s="19"/>
      <c r="H150" s="19"/>
      <c r="I150" s="19"/>
      <c r="J150" s="19"/>
      <c r="K150" s="577">
        <f>K142</f>
        <v>-0.3948666666666667</v>
      </c>
      <c r="L150" s="242"/>
      <c r="M150" s="242"/>
      <c r="N150" s="242"/>
      <c r="O150" s="242"/>
      <c r="P150" s="242">
        <f>P142</f>
        <v>0.14113333333333336</v>
      </c>
      <c r="Q150" s="59"/>
    </row>
    <row r="151" spans="1:17" ht="19.5" customHeight="1">
      <c r="A151" s="273"/>
      <c r="B151" s="344" t="s">
        <v>152</v>
      </c>
      <c r="C151" s="19"/>
      <c r="D151" s="19"/>
      <c r="E151" s="19"/>
      <c r="F151" s="19"/>
      <c r="G151" s="19"/>
      <c r="H151" s="19"/>
      <c r="I151" s="19"/>
      <c r="J151" s="19"/>
      <c r="K151" s="577">
        <f>'ROHTAK ROAD'!K44</f>
        <v>-0.160775</v>
      </c>
      <c r="L151" s="242"/>
      <c r="M151" s="242"/>
      <c r="N151" s="242"/>
      <c r="O151" s="242"/>
      <c r="P151" s="577">
        <f>'ROHTAK ROAD'!P44</f>
        <v>-0.0297</v>
      </c>
      <c r="Q151" s="59"/>
    </row>
    <row r="152" spans="1:17" ht="19.5" customHeight="1">
      <c r="A152" s="273"/>
      <c r="B152" s="344" t="s">
        <v>153</v>
      </c>
      <c r="C152" s="19"/>
      <c r="D152" s="19"/>
      <c r="E152" s="19"/>
      <c r="F152" s="19"/>
      <c r="G152" s="19"/>
      <c r="H152" s="19"/>
      <c r="I152" s="19"/>
      <c r="J152" s="19"/>
      <c r="K152" s="577">
        <f>SUM(K149:K151)</f>
        <v>-0.017291666666666816</v>
      </c>
      <c r="L152" s="242"/>
      <c r="M152" s="242"/>
      <c r="N152" s="242"/>
      <c r="O152" s="242"/>
      <c r="P152" s="577">
        <f>SUM(P149:P151)</f>
        <v>-4.109466666666666</v>
      </c>
      <c r="Q152" s="59"/>
    </row>
    <row r="153" spans="1:17" ht="19.5" customHeight="1">
      <c r="A153" s="273"/>
      <c r="B153" s="348" t="s">
        <v>154</v>
      </c>
      <c r="C153" s="19"/>
      <c r="D153" s="19"/>
      <c r="E153" s="19"/>
      <c r="F153" s="19"/>
      <c r="G153" s="19"/>
      <c r="H153" s="19"/>
      <c r="I153" s="19"/>
      <c r="J153" s="19"/>
      <c r="K153" s="242"/>
      <c r="L153" s="242"/>
      <c r="M153" s="242"/>
      <c r="N153" s="242"/>
      <c r="O153" s="242"/>
      <c r="P153" s="242"/>
      <c r="Q153" s="59"/>
    </row>
    <row r="154" spans="1:17" ht="19.5" customHeight="1">
      <c r="A154" s="273"/>
      <c r="B154" s="344" t="s">
        <v>254</v>
      </c>
      <c r="C154" s="19"/>
      <c r="D154" s="19"/>
      <c r="E154" s="19"/>
      <c r="F154" s="19"/>
      <c r="G154" s="19"/>
      <c r="H154" s="19"/>
      <c r="I154" s="19"/>
      <c r="J154" s="19"/>
      <c r="K154" s="242">
        <f>K88</f>
        <v>1.8569999999999998</v>
      </c>
      <c r="L154" s="242"/>
      <c r="M154" s="242"/>
      <c r="N154" s="242"/>
      <c r="O154" s="242"/>
      <c r="P154" s="242">
        <f>P88</f>
        <v>11</v>
      </c>
      <c r="Q154" s="59"/>
    </row>
    <row r="155" spans="1:17" ht="19.5" customHeight="1" thickBot="1">
      <c r="A155" s="274"/>
      <c r="B155" s="415" t="s">
        <v>155</v>
      </c>
      <c r="C155" s="60"/>
      <c r="D155" s="60"/>
      <c r="E155" s="60"/>
      <c r="F155" s="60"/>
      <c r="G155" s="60"/>
      <c r="H155" s="60"/>
      <c r="I155" s="60"/>
      <c r="J155" s="60"/>
      <c r="K155" s="578">
        <f>SUM(K152:K154)</f>
        <v>1.8397083333333328</v>
      </c>
      <c r="L155" s="240"/>
      <c r="M155" s="240"/>
      <c r="N155" s="240"/>
      <c r="O155" s="240"/>
      <c r="P155" s="239">
        <f>SUM(P152:P154)</f>
        <v>6.890533333333334</v>
      </c>
      <c r="Q155" s="241"/>
    </row>
    <row r="156" ht="12.75">
      <c r="A156" s="273"/>
    </row>
    <row r="157" ht="12.75">
      <c r="A157" s="273"/>
    </row>
    <row r="158" ht="12.75">
      <c r="A158" s="273"/>
    </row>
    <row r="159" ht="13.5" thickBot="1">
      <c r="A159" s="274"/>
    </row>
    <row r="160" spans="1:17" ht="12.75">
      <c r="A160" s="267"/>
      <c r="B160" s="268"/>
      <c r="C160" s="268"/>
      <c r="D160" s="268"/>
      <c r="E160" s="268"/>
      <c r="F160" s="268"/>
      <c r="G160" s="268"/>
      <c r="H160" s="57"/>
      <c r="I160" s="57"/>
      <c r="J160" s="57"/>
      <c r="K160" s="57"/>
      <c r="L160" s="57"/>
      <c r="M160" s="57"/>
      <c r="N160" s="57"/>
      <c r="O160" s="57"/>
      <c r="P160" s="57"/>
      <c r="Q160" s="58"/>
    </row>
    <row r="161" spans="1:17" ht="23.25">
      <c r="A161" s="275" t="s">
        <v>331</v>
      </c>
      <c r="B161" s="259"/>
      <c r="C161" s="259"/>
      <c r="D161" s="259"/>
      <c r="E161" s="259"/>
      <c r="F161" s="259"/>
      <c r="G161" s="25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2.75">
      <c r="A162" s="269"/>
      <c r="B162" s="259"/>
      <c r="C162" s="259"/>
      <c r="D162" s="259"/>
      <c r="E162" s="259"/>
      <c r="F162" s="259"/>
      <c r="G162" s="25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0"/>
      <c r="B163" s="271"/>
      <c r="C163" s="271"/>
      <c r="D163" s="271"/>
      <c r="E163" s="271"/>
      <c r="F163" s="271"/>
      <c r="G163" s="271"/>
      <c r="H163" s="19"/>
      <c r="I163" s="19"/>
      <c r="J163" s="19"/>
      <c r="K163" s="297" t="s">
        <v>343</v>
      </c>
      <c r="L163" s="19"/>
      <c r="M163" s="19"/>
      <c r="N163" s="19"/>
      <c r="O163" s="19"/>
      <c r="P163" s="297" t="s">
        <v>344</v>
      </c>
      <c r="Q163" s="59"/>
    </row>
    <row r="164" spans="1:17" ht="12.75">
      <c r="A164" s="272"/>
      <c r="B164" s="158"/>
      <c r="C164" s="158"/>
      <c r="D164" s="158"/>
      <c r="E164" s="158"/>
      <c r="F164" s="158"/>
      <c r="G164" s="158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12.75">
      <c r="A165" s="272"/>
      <c r="B165" s="158"/>
      <c r="C165" s="158"/>
      <c r="D165" s="158"/>
      <c r="E165" s="158"/>
      <c r="F165" s="158"/>
      <c r="G165" s="158"/>
      <c r="H165" s="19"/>
      <c r="I165" s="19"/>
      <c r="J165" s="19"/>
      <c r="K165" s="19"/>
      <c r="L165" s="19"/>
      <c r="M165" s="19"/>
      <c r="N165" s="19"/>
      <c r="O165" s="19"/>
      <c r="P165" s="19"/>
      <c r="Q165" s="59"/>
    </row>
    <row r="166" spans="1:17" ht="18">
      <c r="A166" s="276" t="s">
        <v>334</v>
      </c>
      <c r="B166" s="260"/>
      <c r="C166" s="260"/>
      <c r="D166" s="261"/>
      <c r="E166" s="261"/>
      <c r="F166" s="262"/>
      <c r="G166" s="261"/>
      <c r="H166" s="19"/>
      <c r="I166" s="19"/>
      <c r="J166" s="19"/>
      <c r="K166" s="501">
        <f>K155</f>
        <v>1.8397083333333328</v>
      </c>
      <c r="L166" s="261" t="s">
        <v>332</v>
      </c>
      <c r="M166" s="19"/>
      <c r="N166" s="19"/>
      <c r="O166" s="19"/>
      <c r="P166" s="501">
        <f>P155</f>
        <v>6.890533333333334</v>
      </c>
      <c r="Q166" s="283" t="s">
        <v>332</v>
      </c>
    </row>
    <row r="167" spans="1:17" ht="18">
      <c r="A167" s="277"/>
      <c r="B167" s="263"/>
      <c r="C167" s="263"/>
      <c r="D167" s="259"/>
      <c r="E167" s="259"/>
      <c r="F167" s="264"/>
      <c r="G167" s="259"/>
      <c r="H167" s="19"/>
      <c r="I167" s="19"/>
      <c r="J167" s="19"/>
      <c r="K167" s="502"/>
      <c r="L167" s="259"/>
      <c r="M167" s="19"/>
      <c r="N167" s="19"/>
      <c r="O167" s="19"/>
      <c r="P167" s="502"/>
      <c r="Q167" s="284"/>
    </row>
    <row r="168" spans="1:17" ht="18">
      <c r="A168" s="278" t="s">
        <v>333</v>
      </c>
      <c r="B168" s="265"/>
      <c r="C168" s="51"/>
      <c r="D168" s="259"/>
      <c r="E168" s="259"/>
      <c r="F168" s="266"/>
      <c r="G168" s="261"/>
      <c r="H168" s="19"/>
      <c r="I168" s="19"/>
      <c r="J168" s="19"/>
      <c r="K168" s="502">
        <f>'STEPPED UP GENCO'!K44</f>
        <v>0.041934464100000006</v>
      </c>
      <c r="L168" s="261" t="s">
        <v>332</v>
      </c>
      <c r="M168" s="19"/>
      <c r="N168" s="19"/>
      <c r="O168" s="19"/>
      <c r="P168" s="502">
        <f>'STEPPED UP GENCO'!P44</f>
        <v>-0.94617443265</v>
      </c>
      <c r="Q168" s="283" t="s">
        <v>332</v>
      </c>
    </row>
    <row r="169" spans="1:17" ht="12.75">
      <c r="A169" s="273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59"/>
    </row>
    <row r="170" spans="1:17" ht="12.75">
      <c r="A170" s="273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59"/>
    </row>
    <row r="171" spans="1:17" ht="12.75">
      <c r="A171" s="273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59"/>
    </row>
    <row r="172" spans="1:17" ht="20.25">
      <c r="A172" s="273"/>
      <c r="B172" s="19"/>
      <c r="C172" s="19"/>
      <c r="D172" s="19"/>
      <c r="E172" s="19"/>
      <c r="F172" s="19"/>
      <c r="G172" s="19"/>
      <c r="H172" s="260"/>
      <c r="I172" s="260"/>
      <c r="J172" s="279" t="s">
        <v>335</v>
      </c>
      <c r="K172" s="448">
        <f>SUM(K166:K171)</f>
        <v>1.8816427974333327</v>
      </c>
      <c r="L172" s="279" t="s">
        <v>332</v>
      </c>
      <c r="M172" s="158"/>
      <c r="N172" s="19"/>
      <c r="O172" s="19"/>
      <c r="P172" s="448">
        <f>SUM(P166:P171)</f>
        <v>5.9443589006833335</v>
      </c>
      <c r="Q172" s="476" t="s">
        <v>332</v>
      </c>
    </row>
    <row r="173" spans="1:17" ht="13.5" thickBot="1">
      <c r="A173" s="274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185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6" max="255" man="1"/>
    <brk id="90" max="255" man="1"/>
    <brk id="143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9"/>
  <sheetViews>
    <sheetView tabSelected="1" view="pageBreakPreview" zoomScale="55" zoomScaleNormal="70" zoomScaleSheetLayoutView="55" workbookViewId="0" topLeftCell="A49">
      <selection activeCell="Q98" sqref="Q98"/>
    </sheetView>
  </sheetViews>
  <sheetFormatPr defaultColWidth="9.140625" defaultRowHeight="12.75"/>
  <cols>
    <col min="1" max="1" width="7.42187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8.00390625" style="0" customWidth="1"/>
    <col min="17" max="17" width="29.421875" style="0" customWidth="1"/>
    <col min="18" max="19" width="9.140625" style="0" hidden="1" customWidth="1"/>
  </cols>
  <sheetData>
    <row r="1" spans="1:17" ht="23.25" customHeight="1">
      <c r="A1" s="1" t="s">
        <v>240</v>
      </c>
      <c r="P1" s="513" t="str">
        <f>NDPL!$Q$1</f>
        <v>AUGUST-2015</v>
      </c>
      <c r="Q1" s="513"/>
    </row>
    <row r="2" ht="12.75">
      <c r="A2" s="17" t="s">
        <v>241</v>
      </c>
    </row>
    <row r="3" ht="20.25" customHeight="1">
      <c r="A3" s="503" t="s">
        <v>156</v>
      </c>
    </row>
    <row r="4" spans="1:16" ht="21" customHeight="1" thickBot="1">
      <c r="A4" s="504" t="s">
        <v>194</v>
      </c>
      <c r="G4" s="19"/>
      <c r="H4" s="19"/>
      <c r="I4" s="56" t="s">
        <v>401</v>
      </c>
      <c r="J4" s="19"/>
      <c r="K4" s="19"/>
      <c r="L4" s="19"/>
      <c r="M4" s="19"/>
      <c r="N4" s="56" t="s">
        <v>402</v>
      </c>
      <c r="O4" s="19"/>
      <c r="P4" s="19"/>
    </row>
    <row r="5" spans="1:17" ht="36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01/09/2015</v>
      </c>
      <c r="H5" s="39" t="str">
        <f>NDPL!H5</f>
        <v>INTIAL READING 01/08/2015</v>
      </c>
      <c r="I5" s="39" t="s">
        <v>4</v>
      </c>
      <c r="J5" s="39" t="s">
        <v>5</v>
      </c>
      <c r="K5" s="39" t="s">
        <v>6</v>
      </c>
      <c r="L5" s="41" t="str">
        <f>NDPL!G5</f>
        <v>FINAL READING 01/09/2015</v>
      </c>
      <c r="M5" s="39" t="str">
        <f>NDPL!H5</f>
        <v>INTIAL READING 01/08/2015</v>
      </c>
      <c r="N5" s="39" t="s">
        <v>4</v>
      </c>
      <c r="O5" s="39" t="s">
        <v>5</v>
      </c>
      <c r="P5" s="39" t="s">
        <v>6</v>
      </c>
      <c r="Q5" s="40" t="s">
        <v>313</v>
      </c>
    </row>
    <row r="6" ht="2.25" customHeight="1" hidden="1" thickBot="1" thickTop="1"/>
    <row r="7" spans="1:17" ht="19.5" customHeight="1" thickTop="1">
      <c r="A7" s="345"/>
      <c r="B7" s="346" t="s">
        <v>157</v>
      </c>
      <c r="C7" s="347"/>
      <c r="D7" s="42"/>
      <c r="E7" s="42"/>
      <c r="F7" s="42"/>
      <c r="G7" s="34"/>
      <c r="H7" s="722"/>
      <c r="I7" s="722"/>
      <c r="J7" s="722"/>
      <c r="K7" s="722"/>
      <c r="L7" s="723"/>
      <c r="M7" s="722"/>
      <c r="N7" s="722"/>
      <c r="O7" s="722"/>
      <c r="P7" s="722"/>
      <c r="Q7" s="178"/>
    </row>
    <row r="8" spans="1:17" ht="24" customHeight="1">
      <c r="A8" s="321">
        <v>1</v>
      </c>
      <c r="B8" s="383" t="s">
        <v>158</v>
      </c>
      <c r="C8" s="384">
        <v>4865170</v>
      </c>
      <c r="D8" s="150" t="s">
        <v>12</v>
      </c>
      <c r="E8" s="115" t="s">
        <v>350</v>
      </c>
      <c r="F8" s="393">
        <v>5000</v>
      </c>
      <c r="G8" s="426">
        <v>1000108</v>
      </c>
      <c r="H8" s="427">
        <v>999996</v>
      </c>
      <c r="I8" s="397">
        <f aca="true" t="shared" si="0" ref="I8:I16">G8-H8</f>
        <v>112</v>
      </c>
      <c r="J8" s="397">
        <f>$F8*I8</f>
        <v>560000</v>
      </c>
      <c r="K8" s="397">
        <f>J8/1000000</f>
        <v>0.56</v>
      </c>
      <c r="L8" s="426">
        <v>999914</v>
      </c>
      <c r="M8" s="427">
        <v>999913</v>
      </c>
      <c r="N8" s="397">
        <f aca="true" t="shared" si="1" ref="N8:N16">L8-M8</f>
        <v>1</v>
      </c>
      <c r="O8" s="397">
        <f>$F8*N8</f>
        <v>5000</v>
      </c>
      <c r="P8" s="397">
        <f>O8/1000000</f>
        <v>0.005</v>
      </c>
      <c r="Q8" s="529"/>
    </row>
    <row r="9" spans="1:17" ht="24.75" customHeight="1">
      <c r="A9" s="321">
        <v>2</v>
      </c>
      <c r="B9" s="383" t="s">
        <v>159</v>
      </c>
      <c r="C9" s="384">
        <v>4865095</v>
      </c>
      <c r="D9" s="150" t="s">
        <v>12</v>
      </c>
      <c r="E9" s="115" t="s">
        <v>350</v>
      </c>
      <c r="F9" s="393">
        <v>1333.33</v>
      </c>
      <c r="G9" s="426">
        <v>984977</v>
      </c>
      <c r="H9" s="427">
        <v>984838</v>
      </c>
      <c r="I9" s="397">
        <f t="shared" si="0"/>
        <v>139</v>
      </c>
      <c r="J9" s="397">
        <f aca="true" t="shared" si="2" ref="J9:J78">$F9*I9</f>
        <v>185332.87</v>
      </c>
      <c r="K9" s="397">
        <f aca="true" t="shared" si="3" ref="K9:K78">J9/1000000</f>
        <v>0.18533286999999998</v>
      </c>
      <c r="L9" s="426">
        <v>673097</v>
      </c>
      <c r="M9" s="427">
        <v>673100</v>
      </c>
      <c r="N9" s="397">
        <f t="shared" si="1"/>
        <v>-3</v>
      </c>
      <c r="O9" s="397">
        <f aca="true" t="shared" si="4" ref="O9:O78">$F9*N9</f>
        <v>-3999.99</v>
      </c>
      <c r="P9" s="724">
        <f aca="true" t="shared" si="5" ref="P9:P78">O9/1000000</f>
        <v>-0.00399999</v>
      </c>
      <c r="Q9" s="652"/>
    </row>
    <row r="10" spans="1:17" ht="22.5" customHeight="1">
      <c r="A10" s="321">
        <v>3</v>
      </c>
      <c r="B10" s="383" t="s">
        <v>160</v>
      </c>
      <c r="C10" s="384">
        <v>4865166</v>
      </c>
      <c r="D10" s="150" t="s">
        <v>12</v>
      </c>
      <c r="E10" s="115" t="s">
        <v>350</v>
      </c>
      <c r="F10" s="393">
        <v>5000</v>
      </c>
      <c r="G10" s="426">
        <v>10151</v>
      </c>
      <c r="H10" s="427">
        <v>10096</v>
      </c>
      <c r="I10" s="397">
        <f t="shared" si="0"/>
        <v>55</v>
      </c>
      <c r="J10" s="397">
        <f t="shared" si="2"/>
        <v>275000</v>
      </c>
      <c r="K10" s="397">
        <f t="shared" si="3"/>
        <v>0.275</v>
      </c>
      <c r="L10" s="426">
        <v>71148</v>
      </c>
      <c r="M10" s="427">
        <v>71147</v>
      </c>
      <c r="N10" s="397">
        <f t="shared" si="1"/>
        <v>1</v>
      </c>
      <c r="O10" s="397">
        <f t="shared" si="4"/>
        <v>5000</v>
      </c>
      <c r="P10" s="397">
        <f t="shared" si="5"/>
        <v>0.005</v>
      </c>
      <c r="Q10" s="390"/>
    </row>
    <row r="11" spans="1:17" s="691" customFormat="1" ht="22.5" customHeight="1">
      <c r="A11" s="321">
        <v>4</v>
      </c>
      <c r="B11" s="383" t="s">
        <v>161</v>
      </c>
      <c r="C11" s="384">
        <v>4865151</v>
      </c>
      <c r="D11" s="150" t="s">
        <v>12</v>
      </c>
      <c r="E11" s="115" t="s">
        <v>350</v>
      </c>
      <c r="F11" s="393">
        <v>1000</v>
      </c>
      <c r="G11" s="426">
        <v>13773</v>
      </c>
      <c r="H11" s="427">
        <v>13404</v>
      </c>
      <c r="I11" s="397">
        <f t="shared" si="0"/>
        <v>369</v>
      </c>
      <c r="J11" s="397">
        <f t="shared" si="2"/>
        <v>369000</v>
      </c>
      <c r="K11" s="397">
        <f t="shared" si="3"/>
        <v>0.369</v>
      </c>
      <c r="L11" s="426">
        <v>175</v>
      </c>
      <c r="M11" s="427">
        <v>157</v>
      </c>
      <c r="N11" s="397">
        <f t="shared" si="1"/>
        <v>18</v>
      </c>
      <c r="O11" s="397">
        <f t="shared" si="4"/>
        <v>18000</v>
      </c>
      <c r="P11" s="397">
        <f t="shared" si="5"/>
        <v>0.018</v>
      </c>
      <c r="Q11" s="748"/>
    </row>
    <row r="12" spans="1:17" s="691" customFormat="1" ht="22.5" customHeight="1">
      <c r="A12" s="321">
        <v>5</v>
      </c>
      <c r="B12" s="383" t="s">
        <v>162</v>
      </c>
      <c r="C12" s="384">
        <v>4865152</v>
      </c>
      <c r="D12" s="150" t="s">
        <v>12</v>
      </c>
      <c r="E12" s="115" t="s">
        <v>350</v>
      </c>
      <c r="F12" s="393">
        <v>300</v>
      </c>
      <c r="G12" s="426">
        <v>1605</v>
      </c>
      <c r="H12" s="427">
        <v>1605</v>
      </c>
      <c r="I12" s="397">
        <f t="shared" si="0"/>
        <v>0</v>
      </c>
      <c r="J12" s="397">
        <f t="shared" si="2"/>
        <v>0</v>
      </c>
      <c r="K12" s="397">
        <f t="shared" si="3"/>
        <v>0</v>
      </c>
      <c r="L12" s="426">
        <v>112</v>
      </c>
      <c r="M12" s="427">
        <v>112</v>
      </c>
      <c r="N12" s="397">
        <f t="shared" si="1"/>
        <v>0</v>
      </c>
      <c r="O12" s="397">
        <f t="shared" si="4"/>
        <v>0</v>
      </c>
      <c r="P12" s="397">
        <f t="shared" si="5"/>
        <v>0</v>
      </c>
      <c r="Q12" s="790"/>
    </row>
    <row r="13" spans="1:17" s="691" customFormat="1" ht="22.5" customHeight="1">
      <c r="A13" s="321">
        <v>6</v>
      </c>
      <c r="B13" s="383" t="s">
        <v>163</v>
      </c>
      <c r="C13" s="384">
        <v>4865111</v>
      </c>
      <c r="D13" s="150" t="s">
        <v>12</v>
      </c>
      <c r="E13" s="115" t="s">
        <v>350</v>
      </c>
      <c r="F13" s="393">
        <v>100</v>
      </c>
      <c r="G13" s="426">
        <v>1582</v>
      </c>
      <c r="H13" s="427">
        <v>117</v>
      </c>
      <c r="I13" s="397">
        <f>G13-H13</f>
        <v>1465</v>
      </c>
      <c r="J13" s="397">
        <f>$F13*I13</f>
        <v>146500</v>
      </c>
      <c r="K13" s="397">
        <f>J13/1000000</f>
        <v>0.1465</v>
      </c>
      <c r="L13" s="426">
        <v>231</v>
      </c>
      <c r="M13" s="427">
        <v>0</v>
      </c>
      <c r="N13" s="397">
        <f>L13-M13</f>
        <v>231</v>
      </c>
      <c r="O13" s="397">
        <f>$F13*N13</f>
        <v>23100</v>
      </c>
      <c r="P13" s="397">
        <f>O13/1000000</f>
        <v>0.0231</v>
      </c>
      <c r="Q13" s="729"/>
    </row>
    <row r="14" spans="1:17" ht="22.5" customHeight="1">
      <c r="A14" s="321">
        <v>7</v>
      </c>
      <c r="B14" s="383" t="s">
        <v>164</v>
      </c>
      <c r="C14" s="384">
        <v>4865140</v>
      </c>
      <c r="D14" s="150" t="s">
        <v>12</v>
      </c>
      <c r="E14" s="115" t="s">
        <v>350</v>
      </c>
      <c r="F14" s="393">
        <v>75</v>
      </c>
      <c r="G14" s="426">
        <v>714108</v>
      </c>
      <c r="H14" s="427">
        <v>709383</v>
      </c>
      <c r="I14" s="397">
        <f t="shared" si="0"/>
        <v>4725</v>
      </c>
      <c r="J14" s="397">
        <f>$F14*I14</f>
        <v>354375</v>
      </c>
      <c r="K14" s="397">
        <f>J14/1000000</f>
        <v>0.354375</v>
      </c>
      <c r="L14" s="426">
        <v>27866</v>
      </c>
      <c r="M14" s="427">
        <v>27881</v>
      </c>
      <c r="N14" s="397">
        <f t="shared" si="1"/>
        <v>-15</v>
      </c>
      <c r="O14" s="397">
        <f>$F14*N14</f>
        <v>-1125</v>
      </c>
      <c r="P14" s="397">
        <f>O14/1000000</f>
        <v>-0.001125</v>
      </c>
      <c r="Q14" s="529"/>
    </row>
    <row r="15" spans="1:17" s="691" customFormat="1" ht="22.5" customHeight="1">
      <c r="A15" s="321">
        <v>8</v>
      </c>
      <c r="B15" s="728" t="s">
        <v>165</v>
      </c>
      <c r="C15" s="384">
        <v>4865148</v>
      </c>
      <c r="D15" s="150" t="s">
        <v>12</v>
      </c>
      <c r="E15" s="115" t="s">
        <v>350</v>
      </c>
      <c r="F15" s="393">
        <v>75</v>
      </c>
      <c r="G15" s="426">
        <v>996676</v>
      </c>
      <c r="H15" s="427">
        <v>996013</v>
      </c>
      <c r="I15" s="397">
        <f t="shared" si="0"/>
        <v>663</v>
      </c>
      <c r="J15" s="397">
        <f t="shared" si="2"/>
        <v>49725</v>
      </c>
      <c r="K15" s="397">
        <f t="shared" si="3"/>
        <v>0.049725</v>
      </c>
      <c r="L15" s="426">
        <v>999655</v>
      </c>
      <c r="M15" s="427">
        <v>999554</v>
      </c>
      <c r="N15" s="397">
        <f t="shared" si="1"/>
        <v>101</v>
      </c>
      <c r="O15" s="397">
        <f t="shared" si="4"/>
        <v>7575</v>
      </c>
      <c r="P15" s="397">
        <f t="shared" si="5"/>
        <v>0.007575</v>
      </c>
      <c r="Q15" s="729"/>
    </row>
    <row r="16" spans="1:17" ht="18">
      <c r="A16" s="321">
        <v>9</v>
      </c>
      <c r="B16" s="383" t="s">
        <v>166</v>
      </c>
      <c r="C16" s="384">
        <v>4865181</v>
      </c>
      <c r="D16" s="150" t="s">
        <v>12</v>
      </c>
      <c r="E16" s="115" t="s">
        <v>350</v>
      </c>
      <c r="F16" s="393">
        <v>900</v>
      </c>
      <c r="G16" s="426">
        <v>999684</v>
      </c>
      <c r="H16" s="427">
        <v>999488</v>
      </c>
      <c r="I16" s="397">
        <f t="shared" si="0"/>
        <v>196</v>
      </c>
      <c r="J16" s="397">
        <f t="shared" si="2"/>
        <v>176400</v>
      </c>
      <c r="K16" s="397">
        <f t="shared" si="3"/>
        <v>0.1764</v>
      </c>
      <c r="L16" s="426">
        <v>998741</v>
      </c>
      <c r="M16" s="427">
        <v>998739</v>
      </c>
      <c r="N16" s="397">
        <f t="shared" si="1"/>
        <v>2</v>
      </c>
      <c r="O16" s="397">
        <f t="shared" si="4"/>
        <v>1800</v>
      </c>
      <c r="P16" s="397">
        <f t="shared" si="5"/>
        <v>0.0018</v>
      </c>
      <c r="Q16" s="652"/>
    </row>
    <row r="17" spans="1:17" ht="15.75" customHeight="1">
      <c r="A17" s="321"/>
      <c r="B17" s="385" t="s">
        <v>167</v>
      </c>
      <c r="C17" s="384"/>
      <c r="D17" s="150"/>
      <c r="E17" s="150"/>
      <c r="F17" s="393"/>
      <c r="G17" s="585"/>
      <c r="H17" s="584"/>
      <c r="I17" s="399"/>
      <c r="J17" s="399"/>
      <c r="K17" s="402"/>
      <c r="L17" s="400"/>
      <c r="M17" s="399"/>
      <c r="N17" s="399"/>
      <c r="O17" s="399"/>
      <c r="P17" s="402"/>
      <c r="Q17" s="390"/>
    </row>
    <row r="18" spans="1:17" s="691" customFormat="1" ht="22.5" customHeight="1">
      <c r="A18" s="321">
        <v>10</v>
      </c>
      <c r="B18" s="383" t="s">
        <v>15</v>
      </c>
      <c r="C18" s="384">
        <v>5128454</v>
      </c>
      <c r="D18" s="150" t="s">
        <v>12</v>
      </c>
      <c r="E18" s="115" t="s">
        <v>350</v>
      </c>
      <c r="F18" s="393">
        <v>-500</v>
      </c>
      <c r="G18" s="426">
        <v>150</v>
      </c>
      <c r="H18" s="427">
        <v>137</v>
      </c>
      <c r="I18" s="397">
        <f>G18-H18</f>
        <v>13</v>
      </c>
      <c r="J18" s="397">
        <f t="shared" si="2"/>
        <v>-6500</v>
      </c>
      <c r="K18" s="397">
        <f t="shared" si="3"/>
        <v>-0.0065</v>
      </c>
      <c r="L18" s="426">
        <v>994631</v>
      </c>
      <c r="M18" s="427">
        <v>994497</v>
      </c>
      <c r="N18" s="397">
        <f>L18-M18</f>
        <v>134</v>
      </c>
      <c r="O18" s="397">
        <f t="shared" si="4"/>
        <v>-67000</v>
      </c>
      <c r="P18" s="397">
        <f t="shared" si="5"/>
        <v>-0.067</v>
      </c>
      <c r="Q18" s="729"/>
    </row>
    <row r="19" spans="1:17" ht="22.5" customHeight="1">
      <c r="A19" s="321">
        <v>11</v>
      </c>
      <c r="B19" s="350" t="s">
        <v>16</v>
      </c>
      <c r="C19" s="384">
        <v>4864974</v>
      </c>
      <c r="D19" s="103" t="s">
        <v>12</v>
      </c>
      <c r="E19" s="115" t="s">
        <v>350</v>
      </c>
      <c r="F19" s="393">
        <v>-1000</v>
      </c>
      <c r="G19" s="423">
        <v>987759</v>
      </c>
      <c r="H19" s="424">
        <v>987753</v>
      </c>
      <c r="I19" s="399">
        <f>G19-H19</f>
        <v>6</v>
      </c>
      <c r="J19" s="399">
        <f t="shared" si="2"/>
        <v>-6000</v>
      </c>
      <c r="K19" s="399">
        <f t="shared" si="3"/>
        <v>-0.006</v>
      </c>
      <c r="L19" s="423">
        <v>948068</v>
      </c>
      <c r="M19" s="424">
        <v>948002</v>
      </c>
      <c r="N19" s="399">
        <f>L19-M19</f>
        <v>66</v>
      </c>
      <c r="O19" s="399">
        <f t="shared" si="4"/>
        <v>-66000</v>
      </c>
      <c r="P19" s="399">
        <f t="shared" si="5"/>
        <v>-0.066</v>
      </c>
      <c r="Q19" s="390"/>
    </row>
    <row r="20" spans="1:17" s="691" customFormat="1" ht="22.5" customHeight="1">
      <c r="A20" s="321">
        <v>12</v>
      </c>
      <c r="B20" s="383" t="s">
        <v>17</v>
      </c>
      <c r="C20" s="384">
        <v>5100234</v>
      </c>
      <c r="D20" s="150" t="s">
        <v>12</v>
      </c>
      <c r="E20" s="115" t="s">
        <v>350</v>
      </c>
      <c r="F20" s="393">
        <v>-1000</v>
      </c>
      <c r="G20" s="426">
        <v>996017</v>
      </c>
      <c r="H20" s="427">
        <v>996026</v>
      </c>
      <c r="I20" s="397">
        <f>G20-H20</f>
        <v>-9</v>
      </c>
      <c r="J20" s="397">
        <f t="shared" si="2"/>
        <v>9000</v>
      </c>
      <c r="K20" s="397">
        <f t="shared" si="3"/>
        <v>0.009</v>
      </c>
      <c r="L20" s="426">
        <v>996155</v>
      </c>
      <c r="M20" s="427">
        <v>996106</v>
      </c>
      <c r="N20" s="397">
        <f>L20-M20</f>
        <v>49</v>
      </c>
      <c r="O20" s="397">
        <f t="shared" si="4"/>
        <v>-49000</v>
      </c>
      <c r="P20" s="397">
        <f t="shared" si="5"/>
        <v>-0.049</v>
      </c>
      <c r="Q20" s="729"/>
    </row>
    <row r="21" spans="1:17" s="691" customFormat="1" ht="22.5" customHeight="1">
      <c r="A21" s="321">
        <v>13</v>
      </c>
      <c r="B21" s="383" t="s">
        <v>168</v>
      </c>
      <c r="C21" s="384">
        <v>4864973</v>
      </c>
      <c r="D21" s="150" t="s">
        <v>12</v>
      </c>
      <c r="E21" s="115" t="s">
        <v>350</v>
      </c>
      <c r="F21" s="393">
        <v>-1000</v>
      </c>
      <c r="G21" s="426">
        <v>159</v>
      </c>
      <c r="H21" s="427">
        <v>169</v>
      </c>
      <c r="I21" s="397">
        <f>G21-H21</f>
        <v>-10</v>
      </c>
      <c r="J21" s="397">
        <f>$F21*I21</f>
        <v>10000</v>
      </c>
      <c r="K21" s="397">
        <f>J21/1000000</f>
        <v>0.01</v>
      </c>
      <c r="L21" s="426">
        <v>999977</v>
      </c>
      <c r="M21" s="427">
        <v>999937</v>
      </c>
      <c r="N21" s="397">
        <f>L21-M21</f>
        <v>40</v>
      </c>
      <c r="O21" s="397">
        <f>$F21*N21</f>
        <v>-40000</v>
      </c>
      <c r="P21" s="397">
        <f>O21/1000000</f>
        <v>-0.04</v>
      </c>
      <c r="Q21" s="729"/>
    </row>
    <row r="22" spans="1:17" ht="15" customHeight="1">
      <c r="A22" s="321"/>
      <c r="B22" s="385" t="s">
        <v>169</v>
      </c>
      <c r="C22" s="384"/>
      <c r="D22" s="150"/>
      <c r="E22" s="150"/>
      <c r="F22" s="393"/>
      <c r="G22" s="585"/>
      <c r="H22" s="584"/>
      <c r="I22" s="399"/>
      <c r="J22" s="399"/>
      <c r="K22" s="399"/>
      <c r="L22" s="400"/>
      <c r="M22" s="399"/>
      <c r="N22" s="399"/>
      <c r="O22" s="399"/>
      <c r="P22" s="399"/>
      <c r="Q22" s="390"/>
    </row>
    <row r="23" spans="1:17" ht="18.75" customHeight="1">
      <c r="A23" s="321">
        <v>14</v>
      </c>
      <c r="B23" s="383" t="s">
        <v>15</v>
      </c>
      <c r="C23" s="384">
        <v>5128437</v>
      </c>
      <c r="D23" s="150" t="s">
        <v>12</v>
      </c>
      <c r="E23" s="115" t="s">
        <v>350</v>
      </c>
      <c r="F23" s="393">
        <v>-1000</v>
      </c>
      <c r="G23" s="423">
        <v>979146</v>
      </c>
      <c r="H23" s="424">
        <v>979182</v>
      </c>
      <c r="I23" s="399">
        <f>G23-H23</f>
        <v>-36</v>
      </c>
      <c r="J23" s="399">
        <f t="shared" si="2"/>
        <v>36000</v>
      </c>
      <c r="K23" s="399">
        <f t="shared" si="3"/>
        <v>0.036</v>
      </c>
      <c r="L23" s="423">
        <v>970265</v>
      </c>
      <c r="M23" s="424">
        <v>970432</v>
      </c>
      <c r="N23" s="399">
        <f>L23-M23</f>
        <v>-167</v>
      </c>
      <c r="O23" s="399">
        <f t="shared" si="4"/>
        <v>167000</v>
      </c>
      <c r="P23" s="399">
        <f t="shared" si="5"/>
        <v>0.167</v>
      </c>
      <c r="Q23" s="660"/>
    </row>
    <row r="24" spans="1:17" ht="17.25" customHeight="1">
      <c r="A24" s="321">
        <v>15</v>
      </c>
      <c r="B24" s="383" t="s">
        <v>16</v>
      </c>
      <c r="C24" s="384">
        <v>5128439</v>
      </c>
      <c r="D24" s="150" t="s">
        <v>12</v>
      </c>
      <c r="E24" s="115" t="s">
        <v>350</v>
      </c>
      <c r="F24" s="393">
        <v>-1000</v>
      </c>
      <c r="G24" s="423">
        <v>35813</v>
      </c>
      <c r="H24" s="424">
        <v>35738</v>
      </c>
      <c r="I24" s="399">
        <f>G24-H24</f>
        <v>75</v>
      </c>
      <c r="J24" s="399">
        <f t="shared" si="2"/>
        <v>-75000</v>
      </c>
      <c r="K24" s="399">
        <f t="shared" si="3"/>
        <v>-0.075</v>
      </c>
      <c r="L24" s="423">
        <v>983636</v>
      </c>
      <c r="M24" s="424">
        <v>983428</v>
      </c>
      <c r="N24" s="399">
        <f>L24-M24</f>
        <v>208</v>
      </c>
      <c r="O24" s="399">
        <f t="shared" si="4"/>
        <v>-208000</v>
      </c>
      <c r="P24" s="399">
        <f t="shared" si="5"/>
        <v>-0.208</v>
      </c>
      <c r="Q24" s="660"/>
    </row>
    <row r="25" spans="1:17" ht="17.25" customHeight="1">
      <c r="A25" s="321">
        <v>16</v>
      </c>
      <c r="B25" s="383" t="s">
        <v>17</v>
      </c>
      <c r="C25" s="384">
        <v>5128460</v>
      </c>
      <c r="D25" s="150" t="s">
        <v>12</v>
      </c>
      <c r="E25" s="115" t="s">
        <v>350</v>
      </c>
      <c r="F25" s="393">
        <v>-1000</v>
      </c>
      <c r="G25" s="423">
        <v>38307</v>
      </c>
      <c r="H25" s="424">
        <v>38277</v>
      </c>
      <c r="I25" s="399">
        <f>G25-H25</f>
        <v>30</v>
      </c>
      <c r="J25" s="399">
        <f>$F25*I25</f>
        <v>-30000</v>
      </c>
      <c r="K25" s="399">
        <f>J25/1000000</f>
        <v>-0.03</v>
      </c>
      <c r="L25" s="423">
        <v>992921</v>
      </c>
      <c r="M25" s="424">
        <v>993186</v>
      </c>
      <c r="N25" s="399">
        <f>L25-M25</f>
        <v>-265</v>
      </c>
      <c r="O25" s="399">
        <f>$F25*N25</f>
        <v>265000</v>
      </c>
      <c r="P25" s="399">
        <f>O25/1000000</f>
        <v>0.265</v>
      </c>
      <c r="Q25" s="660"/>
    </row>
    <row r="26" spans="1:17" ht="17.25" customHeight="1">
      <c r="A26" s="321"/>
      <c r="B26" s="348" t="s">
        <v>170</v>
      </c>
      <c r="C26" s="384"/>
      <c r="D26" s="103"/>
      <c r="E26" s="103"/>
      <c r="F26" s="393"/>
      <c r="G26" s="585"/>
      <c r="H26" s="584"/>
      <c r="I26" s="399"/>
      <c r="J26" s="399"/>
      <c r="K26" s="399"/>
      <c r="L26" s="400"/>
      <c r="M26" s="399"/>
      <c r="N26" s="399"/>
      <c r="O26" s="399"/>
      <c r="P26" s="399"/>
      <c r="Q26" s="390"/>
    </row>
    <row r="27" spans="1:17" s="691" customFormat="1" ht="18.75" customHeight="1">
      <c r="A27" s="321">
        <v>17</v>
      </c>
      <c r="B27" s="383" t="s">
        <v>15</v>
      </c>
      <c r="C27" s="384">
        <v>5128451</v>
      </c>
      <c r="D27" s="150" t="s">
        <v>12</v>
      </c>
      <c r="E27" s="115" t="s">
        <v>350</v>
      </c>
      <c r="F27" s="393">
        <v>-500</v>
      </c>
      <c r="G27" s="426">
        <v>2673</v>
      </c>
      <c r="H27" s="427">
        <v>2670</v>
      </c>
      <c r="I27" s="397">
        <f>G27-H27</f>
        <v>3</v>
      </c>
      <c r="J27" s="397">
        <f t="shared" si="2"/>
        <v>-1500</v>
      </c>
      <c r="K27" s="397">
        <f t="shared" si="3"/>
        <v>-0.0015</v>
      </c>
      <c r="L27" s="426">
        <v>997269</v>
      </c>
      <c r="M27" s="427">
        <v>997720</v>
      </c>
      <c r="N27" s="397">
        <f>L27-M27</f>
        <v>-451</v>
      </c>
      <c r="O27" s="397">
        <f t="shared" si="4"/>
        <v>225500</v>
      </c>
      <c r="P27" s="397">
        <f t="shared" si="5"/>
        <v>0.2255</v>
      </c>
      <c r="Q27" s="727" t="s">
        <v>453</v>
      </c>
    </row>
    <row r="28" spans="1:17" ht="17.25" customHeight="1">
      <c r="A28" s="321">
        <v>18</v>
      </c>
      <c r="B28" s="383" t="s">
        <v>16</v>
      </c>
      <c r="C28" s="384">
        <v>4864970</v>
      </c>
      <c r="D28" s="150" t="s">
        <v>12</v>
      </c>
      <c r="E28" s="115" t="s">
        <v>350</v>
      </c>
      <c r="F28" s="393">
        <v>-1000</v>
      </c>
      <c r="G28" s="423">
        <v>1880</v>
      </c>
      <c r="H28" s="424">
        <v>1774</v>
      </c>
      <c r="I28" s="399">
        <f>G28-H28</f>
        <v>106</v>
      </c>
      <c r="J28" s="399">
        <f t="shared" si="2"/>
        <v>-106000</v>
      </c>
      <c r="K28" s="399">
        <f t="shared" si="3"/>
        <v>-0.106</v>
      </c>
      <c r="L28" s="423">
        <v>995652</v>
      </c>
      <c r="M28" s="424">
        <v>995930</v>
      </c>
      <c r="N28" s="399">
        <f>L28-M28</f>
        <v>-278</v>
      </c>
      <c r="O28" s="399">
        <f t="shared" si="4"/>
        <v>278000</v>
      </c>
      <c r="P28" s="399">
        <f t="shared" si="5"/>
        <v>0.278</v>
      </c>
      <c r="Q28" s="390"/>
    </row>
    <row r="29" spans="1:17" ht="15.75" customHeight="1">
      <c r="A29" s="321">
        <v>19</v>
      </c>
      <c r="B29" s="383" t="s">
        <v>17</v>
      </c>
      <c r="C29" s="384">
        <v>4864971</v>
      </c>
      <c r="D29" s="150" t="s">
        <v>12</v>
      </c>
      <c r="E29" s="115" t="s">
        <v>350</v>
      </c>
      <c r="F29" s="393">
        <v>-1000</v>
      </c>
      <c r="G29" s="423">
        <v>23034</v>
      </c>
      <c r="H29" s="424">
        <v>23034</v>
      </c>
      <c r="I29" s="399">
        <f>G29-H29</f>
        <v>0</v>
      </c>
      <c r="J29" s="399">
        <f t="shared" si="2"/>
        <v>0</v>
      </c>
      <c r="K29" s="399">
        <f t="shared" si="3"/>
        <v>0</v>
      </c>
      <c r="L29" s="423">
        <v>1781</v>
      </c>
      <c r="M29" s="424">
        <v>2066</v>
      </c>
      <c r="N29" s="399">
        <f>L29-M29</f>
        <v>-285</v>
      </c>
      <c r="O29" s="399">
        <f t="shared" si="4"/>
        <v>285000</v>
      </c>
      <c r="P29" s="399">
        <f t="shared" si="5"/>
        <v>0.285</v>
      </c>
      <c r="Q29" s="390"/>
    </row>
    <row r="30" spans="1:17" s="691" customFormat="1" ht="15.75" customHeight="1">
      <c r="A30" s="321">
        <v>20</v>
      </c>
      <c r="B30" s="350" t="s">
        <v>168</v>
      </c>
      <c r="C30" s="384">
        <v>4864995</v>
      </c>
      <c r="D30" s="103" t="s">
        <v>12</v>
      </c>
      <c r="E30" s="115" t="s">
        <v>350</v>
      </c>
      <c r="F30" s="393">
        <v>-1000</v>
      </c>
      <c r="G30" s="426">
        <v>10168</v>
      </c>
      <c r="H30" s="427">
        <v>9973</v>
      </c>
      <c r="I30" s="397">
        <f>G30-H30</f>
        <v>195</v>
      </c>
      <c r="J30" s="397">
        <f t="shared" si="2"/>
        <v>-195000</v>
      </c>
      <c r="K30" s="397">
        <f t="shared" si="3"/>
        <v>-0.195</v>
      </c>
      <c r="L30" s="426">
        <v>999638</v>
      </c>
      <c r="M30" s="427">
        <v>999281</v>
      </c>
      <c r="N30" s="397">
        <f>L30-M30</f>
        <v>357</v>
      </c>
      <c r="O30" s="397">
        <f t="shared" si="4"/>
        <v>-357000</v>
      </c>
      <c r="P30" s="397">
        <f t="shared" si="5"/>
        <v>-0.357</v>
      </c>
      <c r="Q30" s="749"/>
    </row>
    <row r="31" spans="1:17" ht="17.25" customHeight="1">
      <c r="A31" s="321"/>
      <c r="B31" s="385" t="s">
        <v>171</v>
      </c>
      <c r="C31" s="384"/>
      <c r="D31" s="150"/>
      <c r="E31" s="150"/>
      <c r="F31" s="393"/>
      <c r="G31" s="585"/>
      <c r="H31" s="584"/>
      <c r="I31" s="399"/>
      <c r="J31" s="399"/>
      <c r="K31" s="399"/>
      <c r="L31" s="400"/>
      <c r="M31" s="399"/>
      <c r="N31" s="399"/>
      <c r="O31" s="399"/>
      <c r="P31" s="399"/>
      <c r="Q31" s="390"/>
    </row>
    <row r="32" spans="1:17" ht="19.5" customHeight="1">
      <c r="A32" s="321"/>
      <c r="B32" s="385" t="s">
        <v>41</v>
      </c>
      <c r="C32" s="384"/>
      <c r="D32" s="150"/>
      <c r="E32" s="150"/>
      <c r="F32" s="393"/>
      <c r="G32" s="585"/>
      <c r="H32" s="584"/>
      <c r="I32" s="399"/>
      <c r="J32" s="399"/>
      <c r="K32" s="399"/>
      <c r="L32" s="400"/>
      <c r="M32" s="399"/>
      <c r="N32" s="399"/>
      <c r="O32" s="399"/>
      <c r="P32" s="399"/>
      <c r="Q32" s="390"/>
    </row>
    <row r="33" spans="1:17" ht="22.5" customHeight="1">
      <c r="A33" s="321">
        <v>21</v>
      </c>
      <c r="B33" s="383" t="s">
        <v>172</v>
      </c>
      <c r="C33" s="384">
        <v>4864955</v>
      </c>
      <c r="D33" s="150" t="s">
        <v>12</v>
      </c>
      <c r="E33" s="115" t="s">
        <v>350</v>
      </c>
      <c r="F33" s="393">
        <v>1000</v>
      </c>
      <c r="G33" s="423">
        <v>13503</v>
      </c>
      <c r="H33" s="424">
        <v>13471</v>
      </c>
      <c r="I33" s="399">
        <f>G33-H33</f>
        <v>32</v>
      </c>
      <c r="J33" s="399">
        <f t="shared" si="2"/>
        <v>32000</v>
      </c>
      <c r="K33" s="399">
        <f t="shared" si="3"/>
        <v>0.032</v>
      </c>
      <c r="L33" s="423">
        <v>7858</v>
      </c>
      <c r="M33" s="424">
        <v>7850</v>
      </c>
      <c r="N33" s="399">
        <f>L33-M33</f>
        <v>8</v>
      </c>
      <c r="O33" s="399">
        <f t="shared" si="4"/>
        <v>8000</v>
      </c>
      <c r="P33" s="399">
        <f t="shared" si="5"/>
        <v>0.008</v>
      </c>
      <c r="Q33" s="390"/>
    </row>
    <row r="34" spans="1:17" ht="18.75" customHeight="1">
      <c r="A34" s="321"/>
      <c r="B34" s="348" t="s">
        <v>173</v>
      </c>
      <c r="C34" s="384"/>
      <c r="D34" s="103"/>
      <c r="E34" s="103"/>
      <c r="F34" s="393"/>
      <c r="G34" s="585"/>
      <c r="H34" s="584"/>
      <c r="I34" s="399"/>
      <c r="J34" s="399"/>
      <c r="K34" s="399"/>
      <c r="L34" s="400"/>
      <c r="M34" s="399"/>
      <c r="N34" s="399"/>
      <c r="O34" s="399"/>
      <c r="P34" s="399"/>
      <c r="Q34" s="390"/>
    </row>
    <row r="35" spans="1:17" s="691" customFormat="1" ht="22.5" customHeight="1">
      <c r="A35" s="321">
        <v>22</v>
      </c>
      <c r="B35" s="350" t="s">
        <v>15</v>
      </c>
      <c r="C35" s="384">
        <v>5269210</v>
      </c>
      <c r="D35" s="103" t="s">
        <v>12</v>
      </c>
      <c r="E35" s="115" t="s">
        <v>350</v>
      </c>
      <c r="F35" s="393">
        <v>-1000</v>
      </c>
      <c r="G35" s="426">
        <v>990920</v>
      </c>
      <c r="H35" s="343">
        <v>991255</v>
      </c>
      <c r="I35" s="397">
        <f>G35-H35</f>
        <v>-335</v>
      </c>
      <c r="J35" s="397">
        <f>$F35*I35</f>
        <v>335000</v>
      </c>
      <c r="K35" s="397">
        <f>J35/1000000</f>
        <v>0.335</v>
      </c>
      <c r="L35" s="426">
        <v>994339</v>
      </c>
      <c r="M35" s="343">
        <v>995170</v>
      </c>
      <c r="N35" s="397">
        <f>L35-M35</f>
        <v>-831</v>
      </c>
      <c r="O35" s="397">
        <f>$F35*N35</f>
        <v>831000</v>
      </c>
      <c r="P35" s="397">
        <f>O35/1000000</f>
        <v>0.831</v>
      </c>
      <c r="Q35" s="729"/>
    </row>
    <row r="36" spans="1:17" s="691" customFormat="1" ht="22.5" customHeight="1">
      <c r="A36" s="321">
        <v>23</v>
      </c>
      <c r="B36" s="383" t="s">
        <v>16</v>
      </c>
      <c r="C36" s="384">
        <v>5269211</v>
      </c>
      <c r="D36" s="150" t="s">
        <v>12</v>
      </c>
      <c r="E36" s="115" t="s">
        <v>350</v>
      </c>
      <c r="F36" s="393">
        <v>-1000</v>
      </c>
      <c r="G36" s="426">
        <v>997456</v>
      </c>
      <c r="H36" s="343">
        <v>997576</v>
      </c>
      <c r="I36" s="397">
        <f>G36-H36</f>
        <v>-120</v>
      </c>
      <c r="J36" s="397">
        <f>$F36*I36</f>
        <v>120000</v>
      </c>
      <c r="K36" s="397">
        <f>J36/1000000</f>
        <v>0.12</v>
      </c>
      <c r="L36" s="426">
        <v>995086</v>
      </c>
      <c r="M36" s="343">
        <v>995546</v>
      </c>
      <c r="N36" s="397">
        <f>L36-M36</f>
        <v>-460</v>
      </c>
      <c r="O36" s="397">
        <f>$F36*N36</f>
        <v>460000</v>
      </c>
      <c r="P36" s="397">
        <f>O36/1000000</f>
        <v>0.46</v>
      </c>
      <c r="Q36" s="792"/>
    </row>
    <row r="37" spans="1:17" ht="18.75" customHeight="1">
      <c r="A37" s="321"/>
      <c r="B37" s="385" t="s">
        <v>174</v>
      </c>
      <c r="C37" s="384"/>
      <c r="D37" s="150"/>
      <c r="E37" s="150"/>
      <c r="F37" s="391"/>
      <c r="G37" s="585"/>
      <c r="H37" s="584"/>
      <c r="I37" s="399"/>
      <c r="J37" s="399"/>
      <c r="K37" s="399"/>
      <c r="L37" s="400"/>
      <c r="M37" s="399"/>
      <c r="N37" s="399"/>
      <c r="O37" s="399"/>
      <c r="P37" s="399"/>
      <c r="Q37" s="390"/>
    </row>
    <row r="38" spans="1:17" s="691" customFormat="1" ht="22.5" customHeight="1">
      <c r="A38" s="321">
        <v>24</v>
      </c>
      <c r="B38" s="383" t="s">
        <v>431</v>
      </c>
      <c r="C38" s="384">
        <v>4865010</v>
      </c>
      <c r="D38" s="150" t="s">
        <v>12</v>
      </c>
      <c r="E38" s="115" t="s">
        <v>350</v>
      </c>
      <c r="F38" s="393">
        <v>-1000</v>
      </c>
      <c r="G38" s="426">
        <v>998563</v>
      </c>
      <c r="H38" s="427">
        <v>998145</v>
      </c>
      <c r="I38" s="397">
        <f>G38-H38</f>
        <v>418</v>
      </c>
      <c r="J38" s="397">
        <f>$F38*I38</f>
        <v>-418000</v>
      </c>
      <c r="K38" s="397">
        <f>J38/1000000</f>
        <v>-0.418</v>
      </c>
      <c r="L38" s="426">
        <v>997338</v>
      </c>
      <c r="M38" s="427">
        <v>997424</v>
      </c>
      <c r="N38" s="397">
        <f>L38-M38</f>
        <v>-86</v>
      </c>
      <c r="O38" s="397">
        <f>$F38*N38</f>
        <v>86000</v>
      </c>
      <c r="P38" s="397">
        <f>O38/1000000</f>
        <v>0.086</v>
      </c>
      <c r="Q38" s="729"/>
    </row>
    <row r="39" spans="1:17" s="691" customFormat="1" ht="22.5" customHeight="1">
      <c r="A39" s="321">
        <v>25</v>
      </c>
      <c r="B39" s="383" t="s">
        <v>432</v>
      </c>
      <c r="C39" s="384">
        <v>4864965</v>
      </c>
      <c r="D39" s="150" t="s">
        <v>12</v>
      </c>
      <c r="E39" s="115" t="s">
        <v>350</v>
      </c>
      <c r="F39" s="393">
        <v>-1000</v>
      </c>
      <c r="G39" s="426">
        <v>990389</v>
      </c>
      <c r="H39" s="427">
        <v>989812</v>
      </c>
      <c r="I39" s="397">
        <f>G39-H39</f>
        <v>577</v>
      </c>
      <c r="J39" s="397">
        <f t="shared" si="2"/>
        <v>-577000</v>
      </c>
      <c r="K39" s="397">
        <f t="shared" si="3"/>
        <v>-0.577</v>
      </c>
      <c r="L39" s="426">
        <v>942877</v>
      </c>
      <c r="M39" s="427">
        <v>943083</v>
      </c>
      <c r="N39" s="397">
        <f>L39-M39</f>
        <v>-206</v>
      </c>
      <c r="O39" s="397">
        <f t="shared" si="4"/>
        <v>206000</v>
      </c>
      <c r="P39" s="397">
        <f t="shared" si="5"/>
        <v>0.206</v>
      </c>
      <c r="Q39" s="729"/>
    </row>
    <row r="40" spans="1:17" s="691" customFormat="1" ht="22.5" customHeight="1">
      <c r="A40" s="321">
        <v>26</v>
      </c>
      <c r="B40" s="350" t="s">
        <v>433</v>
      </c>
      <c r="C40" s="384">
        <v>4864933</v>
      </c>
      <c r="D40" s="103" t="s">
        <v>12</v>
      </c>
      <c r="E40" s="115" t="s">
        <v>350</v>
      </c>
      <c r="F40" s="393">
        <v>-1000</v>
      </c>
      <c r="G40" s="426">
        <v>997984</v>
      </c>
      <c r="H40" s="427">
        <v>998034</v>
      </c>
      <c r="I40" s="397">
        <f>G40-H40</f>
        <v>-50</v>
      </c>
      <c r="J40" s="397">
        <f t="shared" si="2"/>
        <v>50000</v>
      </c>
      <c r="K40" s="397">
        <f t="shared" si="3"/>
        <v>0.05</v>
      </c>
      <c r="L40" s="426">
        <v>37139</v>
      </c>
      <c r="M40" s="427">
        <v>37310</v>
      </c>
      <c r="N40" s="397">
        <f>L40-M40</f>
        <v>-171</v>
      </c>
      <c r="O40" s="397">
        <f t="shared" si="4"/>
        <v>171000</v>
      </c>
      <c r="P40" s="397">
        <f t="shared" si="5"/>
        <v>0.171</v>
      </c>
      <c r="Q40" s="729"/>
    </row>
    <row r="41" spans="1:17" s="691" customFormat="1" ht="22.5" customHeight="1">
      <c r="A41" s="321">
        <v>27</v>
      </c>
      <c r="B41" s="383" t="s">
        <v>434</v>
      </c>
      <c r="C41" s="384">
        <v>4864904</v>
      </c>
      <c r="D41" s="150" t="s">
        <v>12</v>
      </c>
      <c r="E41" s="115" t="s">
        <v>350</v>
      </c>
      <c r="F41" s="393">
        <v>-1000</v>
      </c>
      <c r="G41" s="426">
        <v>999819</v>
      </c>
      <c r="H41" s="427">
        <v>999872</v>
      </c>
      <c r="I41" s="397">
        <f>G41-H41</f>
        <v>-53</v>
      </c>
      <c r="J41" s="397">
        <f>$F41*I41</f>
        <v>53000</v>
      </c>
      <c r="K41" s="397">
        <f>J41/1000000</f>
        <v>0.053</v>
      </c>
      <c r="L41" s="426">
        <v>998131</v>
      </c>
      <c r="M41" s="427">
        <v>998137</v>
      </c>
      <c r="N41" s="397">
        <f>L41-M41</f>
        <v>-6</v>
      </c>
      <c r="O41" s="397">
        <f>$F41*N41</f>
        <v>6000</v>
      </c>
      <c r="P41" s="397">
        <f>O41/1000000</f>
        <v>0.006</v>
      </c>
      <c r="Q41" s="729"/>
    </row>
    <row r="42" spans="1:17" ht="22.5" customHeight="1" thickBot="1">
      <c r="A42" s="321">
        <v>28</v>
      </c>
      <c r="B42" s="383" t="s">
        <v>435</v>
      </c>
      <c r="C42" s="384">
        <v>4864907</v>
      </c>
      <c r="D42" s="150" t="s">
        <v>12</v>
      </c>
      <c r="E42" s="115" t="s">
        <v>350</v>
      </c>
      <c r="F42" s="548">
        <v>-1000</v>
      </c>
      <c r="G42" s="423">
        <v>997033</v>
      </c>
      <c r="H42" s="424">
        <v>997052</v>
      </c>
      <c r="I42" s="399">
        <f>G42-H42</f>
        <v>-19</v>
      </c>
      <c r="J42" s="399">
        <f t="shared" si="2"/>
        <v>19000</v>
      </c>
      <c r="K42" s="399">
        <f t="shared" si="3"/>
        <v>0.019</v>
      </c>
      <c r="L42" s="423">
        <v>864839</v>
      </c>
      <c r="M42" s="424">
        <v>864891</v>
      </c>
      <c r="N42" s="399">
        <f>L42-M42</f>
        <v>-52</v>
      </c>
      <c r="O42" s="399">
        <f t="shared" si="4"/>
        <v>52000</v>
      </c>
      <c r="P42" s="399">
        <f t="shared" si="5"/>
        <v>0.052</v>
      </c>
      <c r="Q42" s="390"/>
    </row>
    <row r="43" spans="1:17" ht="18" customHeight="1" thickBot="1" thickTop="1">
      <c r="A43" s="505" t="s">
        <v>339</v>
      </c>
      <c r="B43" s="386"/>
      <c r="C43" s="387"/>
      <c r="D43" s="309"/>
      <c r="E43" s="310"/>
      <c r="F43" s="393"/>
      <c r="G43" s="586"/>
      <c r="H43" s="587"/>
      <c r="I43" s="405"/>
      <c r="J43" s="405"/>
      <c r="K43" s="405"/>
      <c r="L43" s="405"/>
      <c r="M43" s="406"/>
      <c r="N43" s="405"/>
      <c r="O43" s="405"/>
      <c r="P43" s="514" t="str">
        <f>NDPL!$Q$1</f>
        <v>AUGUST-2015</v>
      </c>
      <c r="Q43" s="514"/>
    </row>
    <row r="44" spans="1:17" ht="19.5" customHeight="1" thickTop="1">
      <c r="A44" s="345"/>
      <c r="B44" s="348" t="s">
        <v>175</v>
      </c>
      <c r="C44" s="384"/>
      <c r="D44" s="103"/>
      <c r="E44" s="103"/>
      <c r="F44" s="549"/>
      <c r="G44" s="585"/>
      <c r="H44" s="584"/>
      <c r="I44" s="399"/>
      <c r="J44" s="399"/>
      <c r="K44" s="399"/>
      <c r="L44" s="400"/>
      <c r="M44" s="399"/>
      <c r="N44" s="399"/>
      <c r="O44" s="399"/>
      <c r="P44" s="399"/>
      <c r="Q44" s="179"/>
    </row>
    <row r="45" spans="1:17" s="691" customFormat="1" ht="15" customHeight="1">
      <c r="A45" s="321">
        <v>29</v>
      </c>
      <c r="B45" s="383" t="s">
        <v>15</v>
      </c>
      <c r="C45" s="384">
        <v>4864988</v>
      </c>
      <c r="D45" s="150" t="s">
        <v>12</v>
      </c>
      <c r="E45" s="115" t="s">
        <v>350</v>
      </c>
      <c r="F45" s="393">
        <v>-1000</v>
      </c>
      <c r="G45" s="426">
        <v>997295</v>
      </c>
      <c r="H45" s="427">
        <v>997252</v>
      </c>
      <c r="I45" s="397">
        <f>G45-H45</f>
        <v>43</v>
      </c>
      <c r="J45" s="397">
        <f t="shared" si="2"/>
        <v>-43000</v>
      </c>
      <c r="K45" s="397">
        <f t="shared" si="3"/>
        <v>-0.043</v>
      </c>
      <c r="L45" s="426">
        <v>972325</v>
      </c>
      <c r="M45" s="427">
        <v>972307</v>
      </c>
      <c r="N45" s="397">
        <f>L45-M45</f>
        <v>18</v>
      </c>
      <c r="O45" s="397">
        <f t="shared" si="4"/>
        <v>-18000</v>
      </c>
      <c r="P45" s="397">
        <f t="shared" si="5"/>
        <v>-0.018</v>
      </c>
      <c r="Q45" s="700"/>
    </row>
    <row r="46" spans="1:17" s="691" customFormat="1" ht="16.5" customHeight="1">
      <c r="A46" s="321">
        <v>30</v>
      </c>
      <c r="B46" s="383" t="s">
        <v>16</v>
      </c>
      <c r="C46" s="384">
        <v>5128455</v>
      </c>
      <c r="D46" s="150" t="s">
        <v>12</v>
      </c>
      <c r="E46" s="115" t="s">
        <v>350</v>
      </c>
      <c r="F46" s="393">
        <v>-500</v>
      </c>
      <c r="G46" s="426">
        <v>438</v>
      </c>
      <c r="H46" s="427">
        <v>320</v>
      </c>
      <c r="I46" s="397">
        <f>G46-H46</f>
        <v>118</v>
      </c>
      <c r="J46" s="397">
        <f>$F46*I46</f>
        <v>-59000</v>
      </c>
      <c r="K46" s="397">
        <f>J46/1000000</f>
        <v>-0.059</v>
      </c>
      <c r="L46" s="426">
        <v>999256</v>
      </c>
      <c r="M46" s="427">
        <v>999229</v>
      </c>
      <c r="N46" s="397">
        <f>L46-M46</f>
        <v>27</v>
      </c>
      <c r="O46" s="397">
        <f>$F46*N46</f>
        <v>-13500</v>
      </c>
      <c r="P46" s="397">
        <f>O46/1000000</f>
        <v>-0.0135</v>
      </c>
      <c r="Q46" s="727" t="s">
        <v>454</v>
      </c>
    </row>
    <row r="47" spans="1:17" s="691" customFormat="1" ht="15.75" customHeight="1">
      <c r="A47" s="321">
        <v>31</v>
      </c>
      <c r="B47" s="383" t="s">
        <v>17</v>
      </c>
      <c r="C47" s="384">
        <v>4864979</v>
      </c>
      <c r="D47" s="150" t="s">
        <v>12</v>
      </c>
      <c r="E47" s="115" t="s">
        <v>350</v>
      </c>
      <c r="F47" s="393">
        <v>-2000</v>
      </c>
      <c r="G47" s="426">
        <v>1970</v>
      </c>
      <c r="H47" s="427">
        <v>1853</v>
      </c>
      <c r="I47" s="397">
        <f>G47-H47</f>
        <v>117</v>
      </c>
      <c r="J47" s="397">
        <f t="shared" si="2"/>
        <v>-234000</v>
      </c>
      <c r="K47" s="397">
        <f t="shared" si="3"/>
        <v>-0.234</v>
      </c>
      <c r="L47" s="426">
        <v>969683</v>
      </c>
      <c r="M47" s="427">
        <v>969707</v>
      </c>
      <c r="N47" s="397">
        <f>L47-M47</f>
        <v>-24</v>
      </c>
      <c r="O47" s="397">
        <f t="shared" si="4"/>
        <v>48000</v>
      </c>
      <c r="P47" s="397">
        <f t="shared" si="5"/>
        <v>0.048</v>
      </c>
      <c r="Q47" s="737"/>
    </row>
    <row r="48" spans="1:17" ht="13.5" customHeight="1">
      <c r="A48" s="321"/>
      <c r="B48" s="385" t="s">
        <v>176</v>
      </c>
      <c r="C48" s="384"/>
      <c r="D48" s="150"/>
      <c r="E48" s="150"/>
      <c r="F48" s="393"/>
      <c r="G48" s="585"/>
      <c r="H48" s="584"/>
      <c r="I48" s="399"/>
      <c r="J48" s="399"/>
      <c r="K48" s="399"/>
      <c r="L48" s="400"/>
      <c r="M48" s="399"/>
      <c r="N48" s="399"/>
      <c r="O48" s="399"/>
      <c r="P48" s="399"/>
      <c r="Q48" s="179"/>
    </row>
    <row r="49" spans="1:17" ht="15" customHeight="1">
      <c r="A49" s="321">
        <v>32</v>
      </c>
      <c r="B49" s="383" t="s">
        <v>15</v>
      </c>
      <c r="C49" s="384">
        <v>4864966</v>
      </c>
      <c r="D49" s="150" t="s">
        <v>12</v>
      </c>
      <c r="E49" s="115" t="s">
        <v>350</v>
      </c>
      <c r="F49" s="393">
        <v>-1000</v>
      </c>
      <c r="G49" s="423">
        <v>993089</v>
      </c>
      <c r="H49" s="424">
        <v>993089</v>
      </c>
      <c r="I49" s="399">
        <f>G49-H49</f>
        <v>0</v>
      </c>
      <c r="J49" s="399">
        <f t="shared" si="2"/>
        <v>0</v>
      </c>
      <c r="K49" s="399">
        <f t="shared" si="3"/>
        <v>0</v>
      </c>
      <c r="L49" s="423">
        <v>906535</v>
      </c>
      <c r="M49" s="424">
        <v>907073</v>
      </c>
      <c r="N49" s="399">
        <f>L49-M49</f>
        <v>-538</v>
      </c>
      <c r="O49" s="399">
        <f t="shared" si="4"/>
        <v>538000</v>
      </c>
      <c r="P49" s="399">
        <f t="shared" si="5"/>
        <v>0.538</v>
      </c>
      <c r="Q49" s="179"/>
    </row>
    <row r="50" spans="1:17" ht="17.25" customHeight="1">
      <c r="A50" s="321">
        <v>33</v>
      </c>
      <c r="B50" s="383" t="s">
        <v>16</v>
      </c>
      <c r="C50" s="384">
        <v>4864967</v>
      </c>
      <c r="D50" s="150" t="s">
        <v>12</v>
      </c>
      <c r="E50" s="115" t="s">
        <v>350</v>
      </c>
      <c r="F50" s="393">
        <v>-1000</v>
      </c>
      <c r="G50" s="423">
        <v>994499</v>
      </c>
      <c r="H50" s="424">
        <v>994499</v>
      </c>
      <c r="I50" s="399">
        <f>G50-H50</f>
        <v>0</v>
      </c>
      <c r="J50" s="399">
        <f t="shared" si="2"/>
        <v>0</v>
      </c>
      <c r="K50" s="399">
        <f t="shared" si="3"/>
        <v>0</v>
      </c>
      <c r="L50" s="423">
        <v>927517</v>
      </c>
      <c r="M50" s="424">
        <v>927522</v>
      </c>
      <c r="N50" s="399">
        <f>L50-M50</f>
        <v>-5</v>
      </c>
      <c r="O50" s="399">
        <f t="shared" si="4"/>
        <v>5000</v>
      </c>
      <c r="P50" s="399">
        <f t="shared" si="5"/>
        <v>0.005</v>
      </c>
      <c r="Q50" s="179"/>
    </row>
    <row r="51" spans="1:17" ht="17.25" customHeight="1">
      <c r="A51" s="321">
        <v>34</v>
      </c>
      <c r="B51" s="383" t="s">
        <v>17</v>
      </c>
      <c r="C51" s="384">
        <v>4865000</v>
      </c>
      <c r="D51" s="150" t="s">
        <v>12</v>
      </c>
      <c r="E51" s="115" t="s">
        <v>350</v>
      </c>
      <c r="F51" s="393">
        <v>-1000</v>
      </c>
      <c r="G51" s="423">
        <v>996886</v>
      </c>
      <c r="H51" s="424">
        <v>996886</v>
      </c>
      <c r="I51" s="399">
        <f>G51-H51</f>
        <v>0</v>
      </c>
      <c r="J51" s="399">
        <f t="shared" si="2"/>
        <v>0</v>
      </c>
      <c r="K51" s="399">
        <f t="shared" si="3"/>
        <v>0</v>
      </c>
      <c r="L51" s="423">
        <v>991617</v>
      </c>
      <c r="M51" s="424">
        <v>992153</v>
      </c>
      <c r="N51" s="399">
        <f>L51-M51</f>
        <v>-536</v>
      </c>
      <c r="O51" s="399">
        <f t="shared" si="4"/>
        <v>536000</v>
      </c>
      <c r="P51" s="399">
        <f t="shared" si="5"/>
        <v>0.536</v>
      </c>
      <c r="Q51" s="529"/>
    </row>
    <row r="52" spans="1:17" s="691" customFormat="1" ht="17.25" customHeight="1">
      <c r="A52" s="321">
        <v>35</v>
      </c>
      <c r="B52" s="383" t="s">
        <v>168</v>
      </c>
      <c r="C52" s="384">
        <v>5128468</v>
      </c>
      <c r="D52" s="150" t="s">
        <v>12</v>
      </c>
      <c r="E52" s="115" t="s">
        <v>350</v>
      </c>
      <c r="F52" s="393">
        <v>-1000</v>
      </c>
      <c r="G52" s="426">
        <v>980753</v>
      </c>
      <c r="H52" s="427">
        <v>980753</v>
      </c>
      <c r="I52" s="397">
        <f>G52-H52</f>
        <v>0</v>
      </c>
      <c r="J52" s="397">
        <f>$F52*I52</f>
        <v>0</v>
      </c>
      <c r="K52" s="397">
        <f>J52/1000000</f>
        <v>0</v>
      </c>
      <c r="L52" s="426">
        <v>981363</v>
      </c>
      <c r="M52" s="427">
        <v>983371</v>
      </c>
      <c r="N52" s="397">
        <f>L52-M52</f>
        <v>-2008</v>
      </c>
      <c r="O52" s="397">
        <f>$F52*N52</f>
        <v>2008000</v>
      </c>
      <c r="P52" s="397">
        <f>O52/1000000</f>
        <v>2.008</v>
      </c>
      <c r="Q52" s="703"/>
    </row>
    <row r="53" spans="1:17" ht="17.25" customHeight="1">
      <c r="A53" s="321"/>
      <c r="B53" s="385" t="s">
        <v>121</v>
      </c>
      <c r="C53" s="384"/>
      <c r="D53" s="150"/>
      <c r="E53" s="115"/>
      <c r="F53" s="391"/>
      <c r="G53" s="585"/>
      <c r="H53" s="588"/>
      <c r="I53" s="399"/>
      <c r="J53" s="399"/>
      <c r="K53" s="399"/>
      <c r="L53" s="400"/>
      <c r="M53" s="397"/>
      <c r="N53" s="399"/>
      <c r="O53" s="399"/>
      <c r="P53" s="399"/>
      <c r="Q53" s="179"/>
    </row>
    <row r="54" spans="1:17" s="691" customFormat="1" ht="15.75" customHeight="1">
      <c r="A54" s="321">
        <v>36</v>
      </c>
      <c r="B54" s="383" t="s">
        <v>372</v>
      </c>
      <c r="C54" s="384">
        <v>4864827</v>
      </c>
      <c r="D54" s="150" t="s">
        <v>12</v>
      </c>
      <c r="E54" s="115" t="s">
        <v>350</v>
      </c>
      <c r="F54" s="391">
        <v>-666.666</v>
      </c>
      <c r="G54" s="426">
        <v>978753</v>
      </c>
      <c r="H54" s="427">
        <v>979676</v>
      </c>
      <c r="I54" s="397">
        <f>G54-H54</f>
        <v>-923</v>
      </c>
      <c r="J54" s="397">
        <f t="shared" si="2"/>
        <v>615332.718</v>
      </c>
      <c r="K54" s="397">
        <f t="shared" si="3"/>
        <v>0.615332718</v>
      </c>
      <c r="L54" s="426">
        <v>977173</v>
      </c>
      <c r="M54" s="427">
        <v>977684</v>
      </c>
      <c r="N54" s="397">
        <f>L54-M54</f>
        <v>-511</v>
      </c>
      <c r="O54" s="397">
        <f t="shared" si="4"/>
        <v>340666.326</v>
      </c>
      <c r="P54" s="397">
        <f t="shared" si="5"/>
        <v>0.340666326</v>
      </c>
      <c r="Q54" s="703"/>
    </row>
    <row r="55" spans="1:17" s="691" customFormat="1" ht="17.25" customHeight="1">
      <c r="A55" s="321">
        <v>37</v>
      </c>
      <c r="B55" s="383" t="s">
        <v>178</v>
      </c>
      <c r="C55" s="384">
        <v>4864952</v>
      </c>
      <c r="D55" s="150" t="s">
        <v>12</v>
      </c>
      <c r="E55" s="115" t="s">
        <v>350</v>
      </c>
      <c r="F55" s="391">
        <v>-2500</v>
      </c>
      <c r="G55" s="426">
        <v>991678</v>
      </c>
      <c r="H55" s="427">
        <v>992352</v>
      </c>
      <c r="I55" s="397">
        <f>G55-H55</f>
        <v>-674</v>
      </c>
      <c r="J55" s="397">
        <f t="shared" si="2"/>
        <v>1685000</v>
      </c>
      <c r="K55" s="397">
        <f t="shared" si="3"/>
        <v>1.685</v>
      </c>
      <c r="L55" s="426">
        <v>481</v>
      </c>
      <c r="M55" s="427">
        <v>481</v>
      </c>
      <c r="N55" s="397">
        <f>L55-M55</f>
        <v>0</v>
      </c>
      <c r="O55" s="397">
        <f t="shared" si="4"/>
        <v>0</v>
      </c>
      <c r="P55" s="397">
        <f t="shared" si="5"/>
        <v>0</v>
      </c>
      <c r="Q55" s="700"/>
    </row>
    <row r="56" spans="1:17" ht="18.75" customHeight="1">
      <c r="A56" s="321"/>
      <c r="B56" s="385" t="s">
        <v>374</v>
      </c>
      <c r="C56" s="384"/>
      <c r="D56" s="150"/>
      <c r="E56" s="115"/>
      <c r="F56" s="391"/>
      <c r="G56" s="585"/>
      <c r="H56" s="588"/>
      <c r="I56" s="399"/>
      <c r="J56" s="399"/>
      <c r="K56" s="399"/>
      <c r="L56" s="403"/>
      <c r="M56" s="397"/>
      <c r="N56" s="399"/>
      <c r="O56" s="399"/>
      <c r="P56" s="399"/>
      <c r="Q56" s="179"/>
    </row>
    <row r="57" spans="1:17" s="691" customFormat="1" ht="21" customHeight="1">
      <c r="A57" s="321">
        <v>38</v>
      </c>
      <c r="B57" s="383" t="s">
        <v>372</v>
      </c>
      <c r="C57" s="384">
        <v>4865024</v>
      </c>
      <c r="D57" s="150" t="s">
        <v>12</v>
      </c>
      <c r="E57" s="115" t="s">
        <v>350</v>
      </c>
      <c r="F57" s="555">
        <v>-2000</v>
      </c>
      <c r="G57" s="426">
        <v>3763</v>
      </c>
      <c r="H57" s="427">
        <v>3763</v>
      </c>
      <c r="I57" s="397">
        <f>G57-H57</f>
        <v>0</v>
      </c>
      <c r="J57" s="397">
        <f t="shared" si="2"/>
        <v>0</v>
      </c>
      <c r="K57" s="397">
        <f t="shared" si="3"/>
        <v>0</v>
      </c>
      <c r="L57" s="426">
        <v>1989</v>
      </c>
      <c r="M57" s="427">
        <v>1978</v>
      </c>
      <c r="N57" s="397">
        <f>L57-M57</f>
        <v>11</v>
      </c>
      <c r="O57" s="397">
        <f t="shared" si="4"/>
        <v>-22000</v>
      </c>
      <c r="P57" s="397">
        <f t="shared" si="5"/>
        <v>-0.022</v>
      </c>
      <c r="Q57" s="700"/>
    </row>
    <row r="58" spans="1:17" ht="21" customHeight="1">
      <c r="A58" s="321">
        <v>39</v>
      </c>
      <c r="B58" s="383" t="s">
        <v>178</v>
      </c>
      <c r="C58" s="384">
        <v>4864920</v>
      </c>
      <c r="D58" s="150" t="s">
        <v>12</v>
      </c>
      <c r="E58" s="115" t="s">
        <v>350</v>
      </c>
      <c r="F58" s="555">
        <v>-2000</v>
      </c>
      <c r="G58" s="423">
        <v>555</v>
      </c>
      <c r="H58" s="424">
        <v>555</v>
      </c>
      <c r="I58" s="399">
        <f>G58-H58</f>
        <v>0</v>
      </c>
      <c r="J58" s="399">
        <f t="shared" si="2"/>
        <v>0</v>
      </c>
      <c r="K58" s="399">
        <f t="shared" si="3"/>
        <v>0</v>
      </c>
      <c r="L58" s="423">
        <v>1042</v>
      </c>
      <c r="M58" s="424">
        <v>1035</v>
      </c>
      <c r="N58" s="399">
        <f>L58-M58</f>
        <v>7</v>
      </c>
      <c r="O58" s="399">
        <f t="shared" si="4"/>
        <v>-14000</v>
      </c>
      <c r="P58" s="399">
        <f t="shared" si="5"/>
        <v>-0.014</v>
      </c>
      <c r="Q58" s="179"/>
    </row>
    <row r="59" spans="1:17" ht="18" customHeight="1">
      <c r="A59" s="321"/>
      <c r="B59" s="661" t="s">
        <v>380</v>
      </c>
      <c r="C59" s="384"/>
      <c r="D59" s="150"/>
      <c r="E59" s="115"/>
      <c r="F59" s="555"/>
      <c r="G59" s="423"/>
      <c r="H59" s="424"/>
      <c r="I59" s="399"/>
      <c r="J59" s="399"/>
      <c r="K59" s="399"/>
      <c r="L59" s="423"/>
      <c r="M59" s="424"/>
      <c r="N59" s="399"/>
      <c r="O59" s="399"/>
      <c r="P59" s="399"/>
      <c r="Q59" s="179"/>
    </row>
    <row r="60" spans="1:17" s="691" customFormat="1" ht="21" customHeight="1">
      <c r="A60" s="321">
        <v>40</v>
      </c>
      <c r="B60" s="383" t="s">
        <v>372</v>
      </c>
      <c r="C60" s="384">
        <v>5128414</v>
      </c>
      <c r="D60" s="150" t="s">
        <v>12</v>
      </c>
      <c r="E60" s="115" t="s">
        <v>350</v>
      </c>
      <c r="F60" s="555">
        <v>-1000</v>
      </c>
      <c r="G60" s="426">
        <v>929904</v>
      </c>
      <c r="H60" s="427">
        <v>929988</v>
      </c>
      <c r="I60" s="397">
        <f>G60-H60</f>
        <v>-84</v>
      </c>
      <c r="J60" s="397">
        <f t="shared" si="2"/>
        <v>84000</v>
      </c>
      <c r="K60" s="397">
        <f t="shared" si="3"/>
        <v>0.084</v>
      </c>
      <c r="L60" s="426">
        <v>988727</v>
      </c>
      <c r="M60" s="427">
        <v>989078</v>
      </c>
      <c r="N60" s="397">
        <f>L60-M60</f>
        <v>-351</v>
      </c>
      <c r="O60" s="397">
        <f t="shared" si="4"/>
        <v>351000</v>
      </c>
      <c r="P60" s="397">
        <f t="shared" si="5"/>
        <v>0.351</v>
      </c>
      <c r="Q60" s="700"/>
    </row>
    <row r="61" spans="1:17" s="691" customFormat="1" ht="21" customHeight="1">
      <c r="A61" s="321">
        <v>41</v>
      </c>
      <c r="B61" s="383" t="s">
        <v>178</v>
      </c>
      <c r="C61" s="384">
        <v>5128416</v>
      </c>
      <c r="D61" s="150" t="s">
        <v>12</v>
      </c>
      <c r="E61" s="115" t="s">
        <v>350</v>
      </c>
      <c r="F61" s="555">
        <v>-1000</v>
      </c>
      <c r="G61" s="426">
        <v>938269</v>
      </c>
      <c r="H61" s="427">
        <v>938295</v>
      </c>
      <c r="I61" s="397">
        <f>G61-H61</f>
        <v>-26</v>
      </c>
      <c r="J61" s="397">
        <f t="shared" si="2"/>
        <v>26000</v>
      </c>
      <c r="K61" s="397">
        <f t="shared" si="3"/>
        <v>0.026</v>
      </c>
      <c r="L61" s="426">
        <v>992353</v>
      </c>
      <c r="M61" s="427">
        <v>992720</v>
      </c>
      <c r="N61" s="397">
        <f>L61-M61</f>
        <v>-367</v>
      </c>
      <c r="O61" s="397">
        <f t="shared" si="4"/>
        <v>367000</v>
      </c>
      <c r="P61" s="397">
        <f t="shared" si="5"/>
        <v>0.367</v>
      </c>
      <c r="Q61" s="700"/>
    </row>
    <row r="62" spans="1:17" ht="21" customHeight="1">
      <c r="A62" s="321"/>
      <c r="B62" s="661" t="s">
        <v>389</v>
      </c>
      <c r="C62" s="384"/>
      <c r="D62" s="150"/>
      <c r="E62" s="115"/>
      <c r="F62" s="555"/>
      <c r="G62" s="423"/>
      <c r="H62" s="424"/>
      <c r="I62" s="399"/>
      <c r="J62" s="399"/>
      <c r="K62" s="399"/>
      <c r="L62" s="423"/>
      <c r="M62" s="424"/>
      <c r="N62" s="399"/>
      <c r="O62" s="399"/>
      <c r="P62" s="399"/>
      <c r="Q62" s="179"/>
    </row>
    <row r="63" spans="1:17" s="691" customFormat="1" ht="21" customHeight="1">
      <c r="A63" s="321">
        <v>42</v>
      </c>
      <c r="B63" s="383" t="s">
        <v>390</v>
      </c>
      <c r="C63" s="384">
        <v>5100228</v>
      </c>
      <c r="D63" s="150" t="s">
        <v>12</v>
      </c>
      <c r="E63" s="115" t="s">
        <v>350</v>
      </c>
      <c r="F63" s="555">
        <v>800</v>
      </c>
      <c r="G63" s="426">
        <v>993087</v>
      </c>
      <c r="H63" s="427">
        <v>993087</v>
      </c>
      <c r="I63" s="397">
        <f>G63-H63</f>
        <v>0</v>
      </c>
      <c r="J63" s="397">
        <f t="shared" si="2"/>
        <v>0</v>
      </c>
      <c r="K63" s="397">
        <f t="shared" si="3"/>
        <v>0</v>
      </c>
      <c r="L63" s="426">
        <v>1367</v>
      </c>
      <c r="M63" s="427">
        <v>1367</v>
      </c>
      <c r="N63" s="397">
        <f>L63-M63</f>
        <v>0</v>
      </c>
      <c r="O63" s="397">
        <f t="shared" si="4"/>
        <v>0</v>
      </c>
      <c r="P63" s="397">
        <f t="shared" si="5"/>
        <v>0</v>
      </c>
      <c r="Q63" s="700"/>
    </row>
    <row r="64" spans="1:17" s="725" customFormat="1" ht="21" customHeight="1">
      <c r="A64" s="321">
        <v>43</v>
      </c>
      <c r="B64" s="459" t="s">
        <v>391</v>
      </c>
      <c r="C64" s="384">
        <v>5128441</v>
      </c>
      <c r="D64" s="150" t="s">
        <v>12</v>
      </c>
      <c r="E64" s="115" t="s">
        <v>350</v>
      </c>
      <c r="F64" s="555">
        <v>800</v>
      </c>
      <c r="G64" s="426">
        <v>30341</v>
      </c>
      <c r="H64" s="427">
        <v>30289</v>
      </c>
      <c r="I64" s="397">
        <f>G64-H64</f>
        <v>52</v>
      </c>
      <c r="J64" s="397">
        <f t="shared" si="2"/>
        <v>41600</v>
      </c>
      <c r="K64" s="397">
        <f t="shared" si="3"/>
        <v>0.0416</v>
      </c>
      <c r="L64" s="426">
        <v>1670</v>
      </c>
      <c r="M64" s="427">
        <v>1657</v>
      </c>
      <c r="N64" s="397">
        <f>L64-M64</f>
        <v>13</v>
      </c>
      <c r="O64" s="397">
        <f t="shared" si="4"/>
        <v>10400</v>
      </c>
      <c r="P64" s="397">
        <f t="shared" si="5"/>
        <v>0.0104</v>
      </c>
      <c r="Q64" s="700"/>
    </row>
    <row r="65" spans="1:17" ht="21" customHeight="1">
      <c r="A65" s="321">
        <v>44</v>
      </c>
      <c r="B65" s="383" t="s">
        <v>366</v>
      </c>
      <c r="C65" s="384">
        <v>5128443</v>
      </c>
      <c r="D65" s="150" t="s">
        <v>12</v>
      </c>
      <c r="E65" s="115" t="s">
        <v>350</v>
      </c>
      <c r="F65" s="555">
        <v>800</v>
      </c>
      <c r="G65" s="426">
        <v>915129</v>
      </c>
      <c r="H65" s="427">
        <v>915325</v>
      </c>
      <c r="I65" s="397">
        <f>G65-H65</f>
        <v>-196</v>
      </c>
      <c r="J65" s="397">
        <f t="shared" si="2"/>
        <v>-156800</v>
      </c>
      <c r="K65" s="397">
        <f t="shared" si="3"/>
        <v>-0.1568</v>
      </c>
      <c r="L65" s="426">
        <v>999545</v>
      </c>
      <c r="M65" s="427">
        <v>999560</v>
      </c>
      <c r="N65" s="397">
        <f>L65-M65</f>
        <v>-15</v>
      </c>
      <c r="O65" s="397">
        <f t="shared" si="4"/>
        <v>-12000</v>
      </c>
      <c r="P65" s="397">
        <f t="shared" si="5"/>
        <v>-0.012</v>
      </c>
      <c r="Q65" s="700"/>
    </row>
    <row r="66" spans="1:17" s="691" customFormat="1" ht="21" customHeight="1">
      <c r="A66" s="321">
        <v>45</v>
      </c>
      <c r="B66" s="383" t="s">
        <v>394</v>
      </c>
      <c r="C66" s="384">
        <v>5128407</v>
      </c>
      <c r="D66" s="150" t="s">
        <v>12</v>
      </c>
      <c r="E66" s="115" t="s">
        <v>350</v>
      </c>
      <c r="F66" s="555">
        <v>-2000</v>
      </c>
      <c r="G66" s="426">
        <v>999427</v>
      </c>
      <c r="H66" s="427">
        <v>999427</v>
      </c>
      <c r="I66" s="397">
        <f>G66-H66</f>
        <v>0</v>
      </c>
      <c r="J66" s="397">
        <f t="shared" si="2"/>
        <v>0</v>
      </c>
      <c r="K66" s="397">
        <f t="shared" si="3"/>
        <v>0</v>
      </c>
      <c r="L66" s="426">
        <v>999958</v>
      </c>
      <c r="M66" s="427">
        <v>999958</v>
      </c>
      <c r="N66" s="397">
        <f>L66-M66</f>
        <v>0</v>
      </c>
      <c r="O66" s="397">
        <f t="shared" si="4"/>
        <v>0</v>
      </c>
      <c r="P66" s="397">
        <f t="shared" si="5"/>
        <v>0</v>
      </c>
      <c r="Q66" s="700"/>
    </row>
    <row r="67" spans="1:17" ht="21" customHeight="1">
      <c r="A67" s="321"/>
      <c r="B67" s="348" t="s">
        <v>107</v>
      </c>
      <c r="C67" s="384"/>
      <c r="D67" s="103"/>
      <c r="E67" s="103"/>
      <c r="F67" s="391"/>
      <c r="G67" s="585"/>
      <c r="H67" s="588"/>
      <c r="I67" s="397"/>
      <c r="J67" s="397"/>
      <c r="K67" s="397"/>
      <c r="L67" s="403"/>
      <c r="M67" s="397"/>
      <c r="N67" s="397"/>
      <c r="O67" s="397"/>
      <c r="P67" s="397"/>
      <c r="Q67" s="700"/>
    </row>
    <row r="68" spans="1:17" ht="18" customHeight="1">
      <c r="A68" s="321">
        <v>46</v>
      </c>
      <c r="B68" s="383" t="s">
        <v>118</v>
      </c>
      <c r="C68" s="384">
        <v>4864951</v>
      </c>
      <c r="D68" s="150" t="s">
        <v>12</v>
      </c>
      <c r="E68" s="115" t="s">
        <v>350</v>
      </c>
      <c r="F68" s="393">
        <v>1000</v>
      </c>
      <c r="G68" s="426">
        <v>988493</v>
      </c>
      <c r="H68" s="427">
        <v>988519</v>
      </c>
      <c r="I68" s="397">
        <f>G68-H68</f>
        <v>-26</v>
      </c>
      <c r="J68" s="397">
        <f t="shared" si="2"/>
        <v>-26000</v>
      </c>
      <c r="K68" s="397">
        <f t="shared" si="3"/>
        <v>-0.026</v>
      </c>
      <c r="L68" s="426">
        <v>35473</v>
      </c>
      <c r="M68" s="427">
        <v>35750</v>
      </c>
      <c r="N68" s="397">
        <f>L68-M68</f>
        <v>-277</v>
      </c>
      <c r="O68" s="397">
        <f t="shared" si="4"/>
        <v>-277000</v>
      </c>
      <c r="P68" s="397">
        <f t="shared" si="5"/>
        <v>-0.277</v>
      </c>
      <c r="Q68" s="700"/>
    </row>
    <row r="69" spans="1:17" s="691" customFormat="1" ht="17.25" customHeight="1">
      <c r="A69" s="321">
        <v>47</v>
      </c>
      <c r="B69" s="383" t="s">
        <v>119</v>
      </c>
      <c r="C69" s="384">
        <v>4864957</v>
      </c>
      <c r="D69" s="150" t="s">
        <v>12</v>
      </c>
      <c r="E69" s="115" t="s">
        <v>350</v>
      </c>
      <c r="F69" s="393">
        <v>2000</v>
      </c>
      <c r="G69" s="426">
        <v>990135</v>
      </c>
      <c r="H69" s="427">
        <v>990184</v>
      </c>
      <c r="I69" s="397">
        <f>G69-H69</f>
        <v>-49</v>
      </c>
      <c r="J69" s="397">
        <f>$F69*I69</f>
        <v>-98000</v>
      </c>
      <c r="K69" s="397">
        <f>J69/1000000</f>
        <v>-0.098</v>
      </c>
      <c r="L69" s="426">
        <v>17310</v>
      </c>
      <c r="M69" s="427">
        <v>17471</v>
      </c>
      <c r="N69" s="397">
        <f>L69-M69</f>
        <v>-161</v>
      </c>
      <c r="O69" s="397">
        <f>$F69*N69</f>
        <v>-322000</v>
      </c>
      <c r="P69" s="397">
        <f>O69/1000000</f>
        <v>-0.322</v>
      </c>
      <c r="Q69" s="727" t="s">
        <v>456</v>
      </c>
    </row>
    <row r="70" spans="1:17" ht="19.5" customHeight="1">
      <c r="A70" s="321"/>
      <c r="B70" s="385" t="s">
        <v>177</v>
      </c>
      <c r="C70" s="384"/>
      <c r="D70" s="150"/>
      <c r="E70" s="150"/>
      <c r="F70" s="393"/>
      <c r="G70" s="585"/>
      <c r="H70" s="588"/>
      <c r="I70" s="397"/>
      <c r="J70" s="397"/>
      <c r="K70" s="397"/>
      <c r="L70" s="403"/>
      <c r="M70" s="397"/>
      <c r="N70" s="397"/>
      <c r="O70" s="397"/>
      <c r="P70" s="397"/>
      <c r="Q70" s="700"/>
    </row>
    <row r="71" spans="1:17" s="725" customFormat="1" ht="14.25" customHeight="1">
      <c r="A71" s="321">
        <v>48</v>
      </c>
      <c r="B71" s="383" t="s">
        <v>38</v>
      </c>
      <c r="C71" s="384">
        <v>4864990</v>
      </c>
      <c r="D71" s="150" t="s">
        <v>12</v>
      </c>
      <c r="E71" s="115" t="s">
        <v>350</v>
      </c>
      <c r="F71" s="393">
        <v>-1000</v>
      </c>
      <c r="G71" s="426">
        <v>30249</v>
      </c>
      <c r="H71" s="427">
        <v>30217</v>
      </c>
      <c r="I71" s="397">
        <f>G71-H71</f>
        <v>32</v>
      </c>
      <c r="J71" s="397">
        <f t="shared" si="2"/>
        <v>-32000</v>
      </c>
      <c r="K71" s="397">
        <f t="shared" si="3"/>
        <v>-0.032</v>
      </c>
      <c r="L71" s="426">
        <v>973439</v>
      </c>
      <c r="M71" s="427">
        <v>973431</v>
      </c>
      <c r="N71" s="397">
        <f>L71-M71</f>
        <v>8</v>
      </c>
      <c r="O71" s="397">
        <f t="shared" si="4"/>
        <v>-8000</v>
      </c>
      <c r="P71" s="397">
        <f t="shared" si="5"/>
        <v>-0.008</v>
      </c>
      <c r="Q71" s="700"/>
    </row>
    <row r="72" spans="1:17" s="725" customFormat="1" ht="17.25" customHeight="1">
      <c r="A72" s="321">
        <v>49</v>
      </c>
      <c r="B72" s="383" t="s">
        <v>178</v>
      </c>
      <c r="C72" s="384">
        <v>4864991</v>
      </c>
      <c r="D72" s="150" t="s">
        <v>12</v>
      </c>
      <c r="E72" s="115" t="s">
        <v>350</v>
      </c>
      <c r="F72" s="393">
        <v>-1000</v>
      </c>
      <c r="G72" s="426">
        <v>16463</v>
      </c>
      <c r="H72" s="427">
        <v>16507</v>
      </c>
      <c r="I72" s="397">
        <f>G72-H72</f>
        <v>-44</v>
      </c>
      <c r="J72" s="397">
        <f t="shared" si="2"/>
        <v>44000</v>
      </c>
      <c r="K72" s="397">
        <f t="shared" si="3"/>
        <v>0.044</v>
      </c>
      <c r="L72" s="426">
        <v>988560</v>
      </c>
      <c r="M72" s="427">
        <v>988831</v>
      </c>
      <c r="N72" s="397">
        <f>L72-M72</f>
        <v>-271</v>
      </c>
      <c r="O72" s="397">
        <f t="shared" si="4"/>
        <v>271000</v>
      </c>
      <c r="P72" s="397">
        <f t="shared" si="5"/>
        <v>0.271</v>
      </c>
      <c r="Q72" s="700"/>
    </row>
    <row r="73" spans="1:17" ht="15.75" customHeight="1">
      <c r="A73" s="321"/>
      <c r="B73" s="388" t="s">
        <v>28</v>
      </c>
      <c r="C73" s="351"/>
      <c r="D73" s="64"/>
      <c r="E73" s="64"/>
      <c r="F73" s="393"/>
      <c r="G73" s="585"/>
      <c r="H73" s="584"/>
      <c r="I73" s="399"/>
      <c r="J73" s="399"/>
      <c r="K73" s="399"/>
      <c r="L73" s="400"/>
      <c r="M73" s="399"/>
      <c r="N73" s="399"/>
      <c r="O73" s="399"/>
      <c r="P73" s="399"/>
      <c r="Q73" s="179"/>
    </row>
    <row r="74" spans="1:17" ht="21" customHeight="1">
      <c r="A74" s="321">
        <v>50</v>
      </c>
      <c r="B74" s="107" t="s">
        <v>83</v>
      </c>
      <c r="C74" s="351">
        <v>4865092</v>
      </c>
      <c r="D74" s="64" t="s">
        <v>12</v>
      </c>
      <c r="E74" s="115" t="s">
        <v>350</v>
      </c>
      <c r="F74" s="393">
        <v>100</v>
      </c>
      <c r="G74" s="423">
        <v>20836</v>
      </c>
      <c r="H74" s="424">
        <v>20818</v>
      </c>
      <c r="I74" s="399">
        <f>G74-H74</f>
        <v>18</v>
      </c>
      <c r="J74" s="399">
        <f t="shared" si="2"/>
        <v>1800</v>
      </c>
      <c r="K74" s="399">
        <f t="shared" si="3"/>
        <v>0.0018</v>
      </c>
      <c r="L74" s="423">
        <v>19825</v>
      </c>
      <c r="M74" s="424">
        <v>19580</v>
      </c>
      <c r="N74" s="399">
        <f>L74-M74</f>
        <v>245</v>
      </c>
      <c r="O74" s="399">
        <f t="shared" si="4"/>
        <v>24500</v>
      </c>
      <c r="P74" s="399">
        <f t="shared" si="5"/>
        <v>0.0245</v>
      </c>
      <c r="Q74" s="179"/>
    </row>
    <row r="75" spans="1:17" ht="15.75" customHeight="1">
      <c r="A75" s="321"/>
      <c r="B75" s="385" t="s">
        <v>49</v>
      </c>
      <c r="C75" s="384"/>
      <c r="D75" s="150"/>
      <c r="E75" s="150"/>
      <c r="F75" s="393"/>
      <c r="G75" s="585"/>
      <c r="H75" s="584"/>
      <c r="I75" s="399"/>
      <c r="J75" s="399"/>
      <c r="K75" s="399"/>
      <c r="L75" s="400"/>
      <c r="M75" s="399"/>
      <c r="N75" s="399"/>
      <c r="O75" s="399"/>
      <c r="P75" s="399"/>
      <c r="Q75" s="179"/>
    </row>
    <row r="76" spans="1:17" s="691" customFormat="1" ht="18" customHeight="1">
      <c r="A76" s="321">
        <v>51</v>
      </c>
      <c r="B76" s="383" t="s">
        <v>351</v>
      </c>
      <c r="C76" s="384">
        <v>4864898</v>
      </c>
      <c r="D76" s="150" t="s">
        <v>12</v>
      </c>
      <c r="E76" s="115" t="s">
        <v>350</v>
      </c>
      <c r="F76" s="393">
        <v>100</v>
      </c>
      <c r="G76" s="426">
        <v>9450</v>
      </c>
      <c r="H76" s="427">
        <v>9472</v>
      </c>
      <c r="I76" s="397">
        <f>G76-H76</f>
        <v>-22</v>
      </c>
      <c r="J76" s="397">
        <f t="shared" si="2"/>
        <v>-2200</v>
      </c>
      <c r="K76" s="397">
        <f t="shared" si="3"/>
        <v>-0.0022</v>
      </c>
      <c r="L76" s="426">
        <v>61354</v>
      </c>
      <c r="M76" s="427">
        <v>61360</v>
      </c>
      <c r="N76" s="397">
        <f>L76-M76</f>
        <v>-6</v>
      </c>
      <c r="O76" s="397">
        <f t="shared" si="4"/>
        <v>-600</v>
      </c>
      <c r="P76" s="397">
        <f t="shared" si="5"/>
        <v>-0.0006</v>
      </c>
      <c r="Q76" s="703"/>
    </row>
    <row r="77" spans="1:17" ht="14.25" customHeight="1">
      <c r="A77" s="389"/>
      <c r="B77" s="388" t="s">
        <v>312</v>
      </c>
      <c r="C77" s="384"/>
      <c r="D77" s="150"/>
      <c r="E77" s="150"/>
      <c r="F77" s="393"/>
      <c r="G77" s="585"/>
      <c r="H77" s="584"/>
      <c r="I77" s="399"/>
      <c r="J77" s="399"/>
      <c r="K77" s="399"/>
      <c r="L77" s="400"/>
      <c r="M77" s="399"/>
      <c r="N77" s="399"/>
      <c r="O77" s="399"/>
      <c r="P77" s="399"/>
      <c r="Q77" s="179"/>
    </row>
    <row r="78" spans="1:17" ht="21" customHeight="1">
      <c r="A78" s="321">
        <v>52</v>
      </c>
      <c r="B78" s="512" t="s">
        <v>354</v>
      </c>
      <c r="C78" s="384">
        <v>4865174</v>
      </c>
      <c r="D78" s="115" t="s">
        <v>12</v>
      </c>
      <c r="E78" s="115" t="s">
        <v>350</v>
      </c>
      <c r="F78" s="393">
        <v>1000</v>
      </c>
      <c r="G78" s="426">
        <v>0</v>
      </c>
      <c r="H78" s="427">
        <v>0</v>
      </c>
      <c r="I78" s="397">
        <f>G78-H78</f>
        <v>0</v>
      </c>
      <c r="J78" s="397">
        <f t="shared" si="2"/>
        <v>0</v>
      </c>
      <c r="K78" s="397">
        <f t="shared" si="3"/>
        <v>0</v>
      </c>
      <c r="L78" s="426">
        <v>0</v>
      </c>
      <c r="M78" s="427">
        <v>0</v>
      </c>
      <c r="N78" s="397">
        <f>L78-M78</f>
        <v>0</v>
      </c>
      <c r="O78" s="397">
        <f t="shared" si="4"/>
        <v>0</v>
      </c>
      <c r="P78" s="397">
        <f t="shared" si="5"/>
        <v>0</v>
      </c>
      <c r="Q78" s="547"/>
    </row>
    <row r="79" spans="1:17" ht="16.5" customHeight="1">
      <c r="A79" s="321"/>
      <c r="B79" s="388" t="s">
        <v>37</v>
      </c>
      <c r="C79" s="417"/>
      <c r="D79" s="442"/>
      <c r="E79" s="407"/>
      <c r="F79" s="417"/>
      <c r="G79" s="583"/>
      <c r="H79" s="584"/>
      <c r="I79" s="424"/>
      <c r="J79" s="424"/>
      <c r="K79" s="425"/>
      <c r="L79" s="423"/>
      <c r="M79" s="424"/>
      <c r="N79" s="424"/>
      <c r="O79" s="424"/>
      <c r="P79" s="425"/>
      <c r="Q79" s="179"/>
    </row>
    <row r="80" spans="1:17" ht="18" customHeight="1">
      <c r="A80" s="321">
        <v>53</v>
      </c>
      <c r="B80" s="512" t="s">
        <v>366</v>
      </c>
      <c r="C80" s="417">
        <v>4864961</v>
      </c>
      <c r="D80" s="441" t="s">
        <v>12</v>
      </c>
      <c r="E80" s="407" t="s">
        <v>350</v>
      </c>
      <c r="F80" s="417">
        <v>1000</v>
      </c>
      <c r="G80" s="423">
        <v>917919</v>
      </c>
      <c r="H80" s="424">
        <v>918105</v>
      </c>
      <c r="I80" s="424">
        <f>G80-H80</f>
        <v>-186</v>
      </c>
      <c r="J80" s="424">
        <f>$F80*I80</f>
        <v>-186000</v>
      </c>
      <c r="K80" s="425">
        <f>J80/1000000</f>
        <v>-0.186</v>
      </c>
      <c r="L80" s="423">
        <v>991937</v>
      </c>
      <c r="M80" s="424">
        <v>991939</v>
      </c>
      <c r="N80" s="424">
        <f>L80-M80</f>
        <v>-2</v>
      </c>
      <c r="O80" s="424">
        <f>$F80*N80</f>
        <v>-2000</v>
      </c>
      <c r="P80" s="425">
        <f>O80/1000000</f>
        <v>-0.002</v>
      </c>
      <c r="Q80" s="179"/>
    </row>
    <row r="81" spans="1:17" ht="18" customHeight="1">
      <c r="A81" s="321"/>
      <c r="B81" s="388" t="s">
        <v>189</v>
      </c>
      <c r="C81" s="417"/>
      <c r="D81" s="441"/>
      <c r="E81" s="407"/>
      <c r="F81" s="417"/>
      <c r="G81" s="589"/>
      <c r="H81" s="588"/>
      <c r="I81" s="424"/>
      <c r="J81" s="424"/>
      <c r="K81" s="424"/>
      <c r="L81" s="426"/>
      <c r="M81" s="427"/>
      <c r="N81" s="424"/>
      <c r="O81" s="424"/>
      <c r="P81" s="424"/>
      <c r="Q81" s="179"/>
    </row>
    <row r="82" spans="1:17" s="691" customFormat="1" ht="19.5" customHeight="1">
      <c r="A82" s="321">
        <v>54</v>
      </c>
      <c r="B82" s="383" t="s">
        <v>368</v>
      </c>
      <c r="C82" s="417">
        <v>4902555</v>
      </c>
      <c r="D82" s="441" t="s">
        <v>12</v>
      </c>
      <c r="E82" s="407" t="s">
        <v>350</v>
      </c>
      <c r="F82" s="417">
        <v>75</v>
      </c>
      <c r="G82" s="426">
        <v>1524</v>
      </c>
      <c r="H82" s="427">
        <v>1446</v>
      </c>
      <c r="I82" s="427">
        <f>G82-H82</f>
        <v>78</v>
      </c>
      <c r="J82" s="427">
        <f>$F82*I82</f>
        <v>5850</v>
      </c>
      <c r="K82" s="432">
        <f>J82/1000000</f>
        <v>0.00585</v>
      </c>
      <c r="L82" s="426">
        <v>5983</v>
      </c>
      <c r="M82" s="427">
        <v>5077</v>
      </c>
      <c r="N82" s="427">
        <f>L82-M82</f>
        <v>906</v>
      </c>
      <c r="O82" s="427">
        <f>$F82*N82</f>
        <v>67950</v>
      </c>
      <c r="P82" s="432">
        <f>O82/1000000</f>
        <v>0.06795</v>
      </c>
      <c r="Q82" s="727"/>
    </row>
    <row r="83" spans="1:17" s="691" customFormat="1" ht="15.75" customHeight="1">
      <c r="A83" s="321">
        <v>55</v>
      </c>
      <c r="B83" s="383" t="s">
        <v>369</v>
      </c>
      <c r="C83" s="417">
        <v>4902581</v>
      </c>
      <c r="D83" s="441" t="s">
        <v>12</v>
      </c>
      <c r="E83" s="407" t="s">
        <v>350</v>
      </c>
      <c r="F83" s="417">
        <v>100</v>
      </c>
      <c r="G83" s="426">
        <v>115</v>
      </c>
      <c r="H83" s="427">
        <v>59</v>
      </c>
      <c r="I83" s="427">
        <f>G83-H83</f>
        <v>56</v>
      </c>
      <c r="J83" s="427">
        <f>$F83*I83</f>
        <v>5600</v>
      </c>
      <c r="K83" s="432">
        <f>J83/1000000</f>
        <v>0.0056</v>
      </c>
      <c r="L83" s="426">
        <v>842</v>
      </c>
      <c r="M83" s="427">
        <v>323</v>
      </c>
      <c r="N83" s="427">
        <f>L83-M83</f>
        <v>519</v>
      </c>
      <c r="O83" s="427">
        <f>$F83*N83</f>
        <v>51900</v>
      </c>
      <c r="P83" s="432">
        <f>O83/1000000</f>
        <v>0.0519</v>
      </c>
      <c r="Q83" s="727"/>
    </row>
    <row r="84" spans="1:17" ht="17.25" customHeight="1">
      <c r="A84" s="321"/>
      <c r="B84" s="388" t="s">
        <v>422</v>
      </c>
      <c r="C84" s="417"/>
      <c r="D84" s="441"/>
      <c r="E84" s="407"/>
      <c r="F84" s="417"/>
      <c r="G84" s="423"/>
      <c r="H84" s="424"/>
      <c r="I84" s="424"/>
      <c r="J84" s="424"/>
      <c r="K84" s="424"/>
      <c r="L84" s="423"/>
      <c r="M84" s="424"/>
      <c r="N84" s="424"/>
      <c r="O84" s="424"/>
      <c r="P84" s="424"/>
      <c r="Q84" s="179"/>
    </row>
    <row r="85" spans="1:17" s="691" customFormat="1" ht="21" customHeight="1">
      <c r="A85" s="321">
        <v>56</v>
      </c>
      <c r="B85" s="383" t="s">
        <v>423</v>
      </c>
      <c r="C85" s="417">
        <v>5269779</v>
      </c>
      <c r="D85" s="441" t="s">
        <v>12</v>
      </c>
      <c r="E85" s="407" t="s">
        <v>350</v>
      </c>
      <c r="F85" s="417">
        <v>1000</v>
      </c>
      <c r="G85" s="426">
        <v>65</v>
      </c>
      <c r="H85" s="427">
        <v>65</v>
      </c>
      <c r="I85" s="427">
        <f aca="true" t="shared" si="6" ref="I85:I97">G85-H85</f>
        <v>0</v>
      </c>
      <c r="J85" s="427">
        <f aca="true" t="shared" si="7" ref="J85:J97">$F85*I85</f>
        <v>0</v>
      </c>
      <c r="K85" s="432">
        <f aca="true" t="shared" si="8" ref="K85:K97">J85/1000000</f>
        <v>0</v>
      </c>
      <c r="L85" s="426">
        <v>690</v>
      </c>
      <c r="M85" s="427">
        <v>602</v>
      </c>
      <c r="N85" s="427">
        <f aca="true" t="shared" si="9" ref="N85:N97">L85-M85</f>
        <v>88</v>
      </c>
      <c r="O85" s="427">
        <f aca="true" t="shared" si="10" ref="O85:O97">$F85*N85</f>
        <v>88000</v>
      </c>
      <c r="P85" s="432">
        <f aca="true" t="shared" si="11" ref="P85:P97">O85/1000000</f>
        <v>0.088</v>
      </c>
      <c r="Q85" s="727"/>
    </row>
    <row r="86" spans="1:17" s="691" customFormat="1" ht="21" customHeight="1">
      <c r="A86" s="321"/>
      <c r="B86" s="383"/>
      <c r="C86" s="417">
        <v>4864861</v>
      </c>
      <c r="D86" s="441" t="s">
        <v>12</v>
      </c>
      <c r="E86" s="407" t="s">
        <v>350</v>
      </c>
      <c r="F86" s="417">
        <v>1000</v>
      </c>
      <c r="G86" s="426">
        <v>0</v>
      </c>
      <c r="H86" s="427">
        <v>0</v>
      </c>
      <c r="I86" s="427">
        <f>G86-H86</f>
        <v>0</v>
      </c>
      <c r="J86" s="427">
        <f>$F86*I86</f>
        <v>0</v>
      </c>
      <c r="K86" s="432">
        <f>J86/1000000</f>
        <v>0</v>
      </c>
      <c r="L86" s="426">
        <v>999950</v>
      </c>
      <c r="M86" s="427">
        <v>1000000</v>
      </c>
      <c r="N86" s="427">
        <f>L86-M86</f>
        <v>-50</v>
      </c>
      <c r="O86" s="427">
        <f>$F86*N86</f>
        <v>-50000</v>
      </c>
      <c r="P86" s="432">
        <f>O86/1000000</f>
        <v>-0.05</v>
      </c>
      <c r="Q86" s="727" t="s">
        <v>444</v>
      </c>
    </row>
    <row r="87" spans="1:17" s="691" customFormat="1" ht="18" customHeight="1">
      <c r="A87" s="321">
        <v>57</v>
      </c>
      <c r="B87" s="383" t="s">
        <v>424</v>
      </c>
      <c r="C87" s="417">
        <v>5269789</v>
      </c>
      <c r="D87" s="441" t="s">
        <v>12</v>
      </c>
      <c r="E87" s="407" t="s">
        <v>350</v>
      </c>
      <c r="F87" s="417">
        <v>2000</v>
      </c>
      <c r="G87" s="426">
        <v>2</v>
      </c>
      <c r="H87" s="427">
        <v>2</v>
      </c>
      <c r="I87" s="427">
        <f t="shared" si="6"/>
        <v>0</v>
      </c>
      <c r="J87" s="427">
        <f t="shared" si="7"/>
        <v>0</v>
      </c>
      <c r="K87" s="432">
        <f t="shared" si="8"/>
        <v>0</v>
      </c>
      <c r="L87" s="426">
        <v>2458</v>
      </c>
      <c r="M87" s="427">
        <v>2456</v>
      </c>
      <c r="N87" s="427">
        <f t="shared" si="9"/>
        <v>2</v>
      </c>
      <c r="O87" s="427">
        <f t="shared" si="10"/>
        <v>4000</v>
      </c>
      <c r="P87" s="432">
        <f t="shared" si="11"/>
        <v>0.004</v>
      </c>
      <c r="Q87" s="700"/>
    </row>
    <row r="88" spans="1:17" s="691" customFormat="1" ht="21" customHeight="1">
      <c r="A88" s="321"/>
      <c r="B88" s="383"/>
      <c r="C88" s="417">
        <v>4864877</v>
      </c>
      <c r="D88" s="441" t="s">
        <v>12</v>
      </c>
      <c r="E88" s="407" t="s">
        <v>350</v>
      </c>
      <c r="F88" s="417">
        <v>1000</v>
      </c>
      <c r="G88" s="426">
        <v>0</v>
      </c>
      <c r="H88" s="427">
        <v>0</v>
      </c>
      <c r="I88" s="427">
        <f>G88-H88</f>
        <v>0</v>
      </c>
      <c r="J88" s="427">
        <f>$F88*I88</f>
        <v>0</v>
      </c>
      <c r="K88" s="432">
        <f>J88/1000000</f>
        <v>0</v>
      </c>
      <c r="L88" s="426">
        <v>82</v>
      </c>
      <c r="M88" s="427">
        <v>0</v>
      </c>
      <c r="N88" s="427">
        <f>L88-M88</f>
        <v>82</v>
      </c>
      <c r="O88" s="427">
        <f>$F88*N88</f>
        <v>82000</v>
      </c>
      <c r="P88" s="432">
        <f>O88/1000000</f>
        <v>0.082</v>
      </c>
      <c r="Q88" s="700" t="s">
        <v>442</v>
      </c>
    </row>
    <row r="89" spans="1:17" s="691" customFormat="1" ht="21" customHeight="1">
      <c r="A89" s="321">
        <v>58</v>
      </c>
      <c r="B89" s="383" t="s">
        <v>425</v>
      </c>
      <c r="C89" s="417">
        <v>5269782</v>
      </c>
      <c r="D89" s="441" t="s">
        <v>12</v>
      </c>
      <c r="E89" s="407" t="s">
        <v>350</v>
      </c>
      <c r="F89" s="417">
        <v>2000</v>
      </c>
      <c r="G89" s="426">
        <v>999972</v>
      </c>
      <c r="H89" s="427">
        <v>999972</v>
      </c>
      <c r="I89" s="427">
        <f t="shared" si="6"/>
        <v>0</v>
      </c>
      <c r="J89" s="427">
        <f t="shared" si="7"/>
        <v>0</v>
      </c>
      <c r="K89" s="432">
        <f t="shared" si="8"/>
        <v>0</v>
      </c>
      <c r="L89" s="426">
        <v>261</v>
      </c>
      <c r="M89" s="427">
        <v>261</v>
      </c>
      <c r="N89" s="427">
        <f t="shared" si="9"/>
        <v>0</v>
      </c>
      <c r="O89" s="427">
        <f t="shared" si="10"/>
        <v>0</v>
      </c>
      <c r="P89" s="432">
        <f t="shared" si="11"/>
        <v>0</v>
      </c>
      <c r="Q89" s="700"/>
    </row>
    <row r="90" spans="1:17" s="691" customFormat="1" ht="18" customHeight="1">
      <c r="A90" s="321"/>
      <c r="B90" s="383"/>
      <c r="C90" s="417">
        <v>4864841</v>
      </c>
      <c r="D90" s="441" t="s">
        <v>12</v>
      </c>
      <c r="E90" s="407" t="s">
        <v>350</v>
      </c>
      <c r="F90" s="417">
        <v>1000</v>
      </c>
      <c r="G90" s="426">
        <v>999995</v>
      </c>
      <c r="H90" s="427">
        <v>1000000</v>
      </c>
      <c r="I90" s="427">
        <f>G90-H90</f>
        <v>-5</v>
      </c>
      <c r="J90" s="427">
        <f>$F90*I90</f>
        <v>-5000</v>
      </c>
      <c r="K90" s="432">
        <f>J90/1000000</f>
        <v>-0.005</v>
      </c>
      <c r="L90" s="426">
        <v>30</v>
      </c>
      <c r="M90" s="427">
        <v>0</v>
      </c>
      <c r="N90" s="427">
        <f>L90-M90</f>
        <v>30</v>
      </c>
      <c r="O90" s="427">
        <f>$F90*N90</f>
        <v>30000</v>
      </c>
      <c r="P90" s="432">
        <f>O90/1000000</f>
        <v>0.03</v>
      </c>
      <c r="Q90" s="700" t="s">
        <v>442</v>
      </c>
    </row>
    <row r="91" spans="1:17" s="691" customFormat="1" ht="21" customHeight="1">
      <c r="A91" s="321">
        <v>59</v>
      </c>
      <c r="B91" s="383" t="s">
        <v>426</v>
      </c>
      <c r="C91" s="417">
        <v>5269784</v>
      </c>
      <c r="D91" s="441" t="s">
        <v>12</v>
      </c>
      <c r="E91" s="407" t="s">
        <v>350</v>
      </c>
      <c r="F91" s="417">
        <v>2000</v>
      </c>
      <c r="G91" s="426">
        <v>5662</v>
      </c>
      <c r="H91" s="427">
        <v>5662</v>
      </c>
      <c r="I91" s="427">
        <f t="shared" si="6"/>
        <v>0</v>
      </c>
      <c r="J91" s="427">
        <f t="shared" si="7"/>
        <v>0</v>
      </c>
      <c r="K91" s="432">
        <f t="shared" si="8"/>
        <v>0</v>
      </c>
      <c r="L91" s="426">
        <v>8984</v>
      </c>
      <c r="M91" s="427">
        <v>8980</v>
      </c>
      <c r="N91" s="427">
        <f t="shared" si="9"/>
        <v>4</v>
      </c>
      <c r="O91" s="427">
        <f t="shared" si="10"/>
        <v>8000</v>
      </c>
      <c r="P91" s="432">
        <f t="shared" si="11"/>
        <v>0.008</v>
      </c>
      <c r="Q91" s="700"/>
    </row>
    <row r="92" spans="1:17" s="691" customFormat="1" ht="18" customHeight="1">
      <c r="A92" s="321"/>
      <c r="B92" s="383"/>
      <c r="C92" s="417">
        <v>4864882</v>
      </c>
      <c r="D92" s="441" t="s">
        <v>12</v>
      </c>
      <c r="E92" s="407" t="s">
        <v>350</v>
      </c>
      <c r="F92" s="417">
        <v>1000</v>
      </c>
      <c r="G92" s="426">
        <v>0</v>
      </c>
      <c r="H92" s="427">
        <v>0</v>
      </c>
      <c r="I92" s="427">
        <f>G92-H92</f>
        <v>0</v>
      </c>
      <c r="J92" s="427">
        <f>$F92*I92</f>
        <v>0</v>
      </c>
      <c r="K92" s="432">
        <f>J92/1000000</f>
        <v>0</v>
      </c>
      <c r="L92" s="426">
        <v>337</v>
      </c>
      <c r="M92" s="427">
        <v>0</v>
      </c>
      <c r="N92" s="427">
        <f>L92-M92</f>
        <v>337</v>
      </c>
      <c r="O92" s="427">
        <f>$F92*N92</f>
        <v>337000</v>
      </c>
      <c r="P92" s="432">
        <f>O92/1000000</f>
        <v>0.337</v>
      </c>
      <c r="Q92" s="700" t="s">
        <v>442</v>
      </c>
    </row>
    <row r="93" spans="1:17" s="691" customFormat="1" ht="21" customHeight="1">
      <c r="A93" s="321">
        <v>60</v>
      </c>
      <c r="B93" s="383" t="s">
        <v>427</v>
      </c>
      <c r="C93" s="417">
        <v>5269791</v>
      </c>
      <c r="D93" s="441" t="s">
        <v>12</v>
      </c>
      <c r="E93" s="407" t="s">
        <v>350</v>
      </c>
      <c r="F93" s="417">
        <v>2000</v>
      </c>
      <c r="G93" s="426">
        <v>266</v>
      </c>
      <c r="H93" s="427">
        <v>266</v>
      </c>
      <c r="I93" s="427">
        <f t="shared" si="6"/>
        <v>0</v>
      </c>
      <c r="J93" s="427">
        <f t="shared" si="7"/>
        <v>0</v>
      </c>
      <c r="K93" s="432">
        <f t="shared" si="8"/>
        <v>0</v>
      </c>
      <c r="L93" s="426">
        <v>1077</v>
      </c>
      <c r="M93" s="427">
        <v>1077</v>
      </c>
      <c r="N93" s="427">
        <f t="shared" si="9"/>
        <v>0</v>
      </c>
      <c r="O93" s="427">
        <f t="shared" si="10"/>
        <v>0</v>
      </c>
      <c r="P93" s="432">
        <f t="shared" si="11"/>
        <v>0</v>
      </c>
      <c r="Q93" s="700"/>
    </row>
    <row r="94" spans="1:17" s="691" customFormat="1" ht="21" customHeight="1">
      <c r="A94" s="321">
        <v>61</v>
      </c>
      <c r="B94" s="383" t="s">
        <v>428</v>
      </c>
      <c r="C94" s="417">
        <v>5269777</v>
      </c>
      <c r="D94" s="441" t="s">
        <v>12</v>
      </c>
      <c r="E94" s="407" t="s">
        <v>350</v>
      </c>
      <c r="F94" s="417">
        <v>2000</v>
      </c>
      <c r="G94" s="426">
        <v>2794</v>
      </c>
      <c r="H94" s="427">
        <v>2794</v>
      </c>
      <c r="I94" s="427">
        <f t="shared" si="6"/>
        <v>0</v>
      </c>
      <c r="J94" s="427">
        <f t="shared" si="7"/>
        <v>0</v>
      </c>
      <c r="K94" s="432">
        <f t="shared" si="8"/>
        <v>0</v>
      </c>
      <c r="L94" s="426">
        <v>643</v>
      </c>
      <c r="M94" s="427">
        <v>625</v>
      </c>
      <c r="N94" s="427">
        <f t="shared" si="9"/>
        <v>18</v>
      </c>
      <c r="O94" s="427">
        <f t="shared" si="10"/>
        <v>36000</v>
      </c>
      <c r="P94" s="432">
        <f t="shared" si="11"/>
        <v>0.036</v>
      </c>
      <c r="Q94" s="700"/>
    </row>
    <row r="95" spans="1:17" s="691" customFormat="1" ht="17.25" customHeight="1">
      <c r="A95" s="349"/>
      <c r="B95" s="383"/>
      <c r="C95" s="417">
        <v>4864854</v>
      </c>
      <c r="D95" s="441" t="s">
        <v>12</v>
      </c>
      <c r="E95" s="407" t="s">
        <v>350</v>
      </c>
      <c r="F95" s="417">
        <v>1000</v>
      </c>
      <c r="G95" s="426">
        <v>0</v>
      </c>
      <c r="H95" s="427">
        <v>0</v>
      </c>
      <c r="I95" s="427">
        <f>G95-H95</f>
        <v>0</v>
      </c>
      <c r="J95" s="427">
        <f>$F95*I95</f>
        <v>0</v>
      </c>
      <c r="K95" s="432">
        <f>J95/1000000</f>
        <v>0</v>
      </c>
      <c r="L95" s="426">
        <v>9</v>
      </c>
      <c r="M95" s="427">
        <v>0</v>
      </c>
      <c r="N95" s="427">
        <f>L95-M95</f>
        <v>9</v>
      </c>
      <c r="O95" s="427">
        <f>$F95*N95</f>
        <v>9000</v>
      </c>
      <c r="P95" s="432">
        <f>O95/1000000</f>
        <v>0.009</v>
      </c>
      <c r="Q95" s="700" t="s">
        <v>443</v>
      </c>
    </row>
    <row r="96" spans="1:17" s="691" customFormat="1" ht="21" customHeight="1">
      <c r="A96" s="417">
        <v>62</v>
      </c>
      <c r="B96" s="794" t="s">
        <v>429</v>
      </c>
      <c r="C96" s="417">
        <v>5269785</v>
      </c>
      <c r="D96" s="441" t="s">
        <v>12</v>
      </c>
      <c r="E96" s="407" t="s">
        <v>350</v>
      </c>
      <c r="F96" s="417">
        <v>1000</v>
      </c>
      <c r="G96" s="426">
        <v>0</v>
      </c>
      <c r="H96" s="427">
        <v>0</v>
      </c>
      <c r="I96" s="427">
        <f t="shared" si="6"/>
        <v>0</v>
      </c>
      <c r="J96" s="427">
        <f t="shared" si="7"/>
        <v>0</v>
      </c>
      <c r="K96" s="432">
        <f t="shared" si="8"/>
        <v>0</v>
      </c>
      <c r="L96" s="426">
        <v>0</v>
      </c>
      <c r="M96" s="427">
        <v>0</v>
      </c>
      <c r="N96" s="427">
        <f t="shared" si="9"/>
        <v>0</v>
      </c>
      <c r="O96" s="427">
        <f t="shared" si="10"/>
        <v>0</v>
      </c>
      <c r="P96" s="432">
        <f t="shared" si="11"/>
        <v>0</v>
      </c>
      <c r="Q96" s="700"/>
    </row>
    <row r="97" spans="1:17" s="691" customFormat="1" ht="21" customHeight="1">
      <c r="A97" s="417">
        <v>63</v>
      </c>
      <c r="B97" s="794" t="s">
        <v>430</v>
      </c>
      <c r="C97" s="417">
        <v>5269780</v>
      </c>
      <c r="D97" s="441" t="s">
        <v>12</v>
      </c>
      <c r="E97" s="407" t="s">
        <v>350</v>
      </c>
      <c r="F97" s="417">
        <v>1000</v>
      </c>
      <c r="G97" s="426">
        <v>220</v>
      </c>
      <c r="H97" s="427">
        <v>218</v>
      </c>
      <c r="I97" s="427">
        <f t="shared" si="6"/>
        <v>2</v>
      </c>
      <c r="J97" s="427">
        <f t="shared" si="7"/>
        <v>2000</v>
      </c>
      <c r="K97" s="432">
        <f t="shared" si="8"/>
        <v>0.002</v>
      </c>
      <c r="L97" s="426">
        <v>131</v>
      </c>
      <c r="M97" s="427">
        <v>123</v>
      </c>
      <c r="N97" s="427">
        <f t="shared" si="9"/>
        <v>8</v>
      </c>
      <c r="O97" s="427">
        <f t="shared" si="10"/>
        <v>8000</v>
      </c>
      <c r="P97" s="432">
        <f t="shared" si="11"/>
        <v>0.008</v>
      </c>
      <c r="Q97" s="700"/>
    </row>
    <row r="98" spans="1:17" s="33" customFormat="1" ht="15" customHeight="1" thickBot="1">
      <c r="A98" s="796"/>
      <c r="B98" s="795"/>
      <c r="C98" s="798">
        <v>4864847</v>
      </c>
      <c r="D98" s="795" t="s">
        <v>12</v>
      </c>
      <c r="E98" s="795" t="s">
        <v>350</v>
      </c>
      <c r="F98" s="795">
        <v>1000</v>
      </c>
      <c r="G98" s="796">
        <v>3</v>
      </c>
      <c r="H98" s="795">
        <v>0</v>
      </c>
      <c r="I98" s="795">
        <f>G98-H98</f>
        <v>3</v>
      </c>
      <c r="J98" s="795">
        <f>$F98*I98</f>
        <v>3000</v>
      </c>
      <c r="K98" s="797">
        <f>J98/1000000</f>
        <v>0.003</v>
      </c>
      <c r="L98" s="796">
        <v>10</v>
      </c>
      <c r="M98" s="795">
        <v>0</v>
      </c>
      <c r="N98" s="795">
        <f>L98-M98</f>
        <v>10</v>
      </c>
      <c r="O98" s="795">
        <f>$F98*N98</f>
        <v>10000</v>
      </c>
      <c r="P98" s="797">
        <f>O98/1000000</f>
        <v>0.01</v>
      </c>
      <c r="Q98" s="799" t="s">
        <v>443</v>
      </c>
    </row>
    <row r="99" spans="3:16" ht="3.75" customHeight="1" thickTop="1">
      <c r="C99" s="93"/>
      <c r="D99" s="93"/>
      <c r="E99" s="93"/>
      <c r="F99" s="394"/>
      <c r="L99" s="18"/>
      <c r="M99" s="18"/>
      <c r="N99" s="18"/>
      <c r="O99" s="18"/>
      <c r="P99" s="18"/>
    </row>
    <row r="100" spans="1:16" ht="21.75" customHeight="1">
      <c r="A100" s="226" t="s">
        <v>316</v>
      </c>
      <c r="C100" s="67"/>
      <c r="D100" s="93"/>
      <c r="E100" s="93"/>
      <c r="F100" s="394"/>
      <c r="K100" s="231">
        <f>SUM(K8:K97)</f>
        <v>3.034515588</v>
      </c>
      <c r="L100" s="94"/>
      <c r="M100" s="94"/>
      <c r="N100" s="94"/>
      <c r="O100" s="94"/>
      <c r="P100" s="231">
        <f>SUM(P8:P97)</f>
        <v>6.791166335999997</v>
      </c>
    </row>
    <row r="101" spans="3:16" ht="9.75" customHeight="1" hidden="1">
      <c r="C101" s="93"/>
      <c r="D101" s="93"/>
      <c r="E101" s="93"/>
      <c r="F101" s="394"/>
      <c r="L101" s="18"/>
      <c r="M101" s="18"/>
      <c r="N101" s="18"/>
      <c r="O101" s="18"/>
      <c r="P101" s="18"/>
    </row>
    <row r="102" spans="1:17" ht="24" thickBot="1">
      <c r="A102" s="504" t="s">
        <v>195</v>
      </c>
      <c r="C102" s="93"/>
      <c r="D102" s="93"/>
      <c r="E102" s="93"/>
      <c r="F102" s="394"/>
      <c r="G102" s="19"/>
      <c r="H102" s="19"/>
      <c r="I102" s="56" t="s">
        <v>401</v>
      </c>
      <c r="J102" s="19"/>
      <c r="K102" s="19"/>
      <c r="L102" s="21"/>
      <c r="M102" s="21"/>
      <c r="N102" s="56" t="s">
        <v>402</v>
      </c>
      <c r="O102" s="21"/>
      <c r="P102" s="21"/>
      <c r="Q102" s="513" t="str">
        <f>NDPL!$Q$1</f>
        <v>AUGUST-2015</v>
      </c>
    </row>
    <row r="103" spans="1:17" ht="39.75" thickBot="1" thickTop="1">
      <c r="A103" s="41" t="s">
        <v>8</v>
      </c>
      <c r="B103" s="38" t="s">
        <v>9</v>
      </c>
      <c r="C103" s="39" t="s">
        <v>1</v>
      </c>
      <c r="D103" s="39" t="s">
        <v>2</v>
      </c>
      <c r="E103" s="39" t="s">
        <v>3</v>
      </c>
      <c r="F103" s="395" t="s">
        <v>10</v>
      </c>
      <c r="G103" s="41" t="str">
        <f>NDPL!G5</f>
        <v>FINAL READING 01/09/2015</v>
      </c>
      <c r="H103" s="39" t="str">
        <f>NDPL!H5</f>
        <v>INTIAL READING 01/08/2015</v>
      </c>
      <c r="I103" s="39" t="s">
        <v>4</v>
      </c>
      <c r="J103" s="39" t="s">
        <v>5</v>
      </c>
      <c r="K103" s="39" t="s">
        <v>6</v>
      </c>
      <c r="L103" s="41" t="str">
        <f>NDPL!G5</f>
        <v>FINAL READING 01/09/2015</v>
      </c>
      <c r="M103" s="39" t="str">
        <f>NDPL!H5</f>
        <v>INTIAL READING 01/08/2015</v>
      </c>
      <c r="N103" s="39" t="s">
        <v>4</v>
      </c>
      <c r="O103" s="39" t="s">
        <v>5</v>
      </c>
      <c r="P103" s="39" t="s">
        <v>6</v>
      </c>
      <c r="Q103" s="40" t="s">
        <v>313</v>
      </c>
    </row>
    <row r="104" spans="3:16" ht="18" thickBot="1" thickTop="1">
      <c r="C104" s="93"/>
      <c r="D104" s="93"/>
      <c r="E104" s="93"/>
      <c r="F104" s="394"/>
      <c r="L104" s="18"/>
      <c r="M104" s="18"/>
      <c r="N104" s="18"/>
      <c r="O104" s="18"/>
      <c r="P104" s="18"/>
    </row>
    <row r="105" spans="1:17" ht="18" customHeight="1" thickTop="1">
      <c r="A105" s="450"/>
      <c r="B105" s="451" t="s">
        <v>179</v>
      </c>
      <c r="C105" s="404"/>
      <c r="D105" s="112"/>
      <c r="E105" s="112"/>
      <c r="F105" s="396"/>
      <c r="G105" s="63"/>
      <c r="H105" s="25"/>
      <c r="I105" s="25"/>
      <c r="J105" s="25"/>
      <c r="K105" s="35"/>
      <c r="L105" s="102"/>
      <c r="M105" s="26"/>
      <c r="N105" s="26"/>
      <c r="O105" s="26"/>
      <c r="P105" s="27"/>
      <c r="Q105" s="178"/>
    </row>
    <row r="106" spans="1:17" ht="18">
      <c r="A106" s="403">
        <v>1</v>
      </c>
      <c r="B106" s="452" t="s">
        <v>180</v>
      </c>
      <c r="C106" s="417">
        <v>4865143</v>
      </c>
      <c r="D106" s="150" t="s">
        <v>12</v>
      </c>
      <c r="E106" s="115" t="s">
        <v>350</v>
      </c>
      <c r="F106" s="397">
        <v>-100</v>
      </c>
      <c r="G106" s="423">
        <v>83639</v>
      </c>
      <c r="H106" s="424">
        <v>77333</v>
      </c>
      <c r="I106" s="373">
        <f>G106-H106</f>
        <v>6306</v>
      </c>
      <c r="J106" s="373">
        <f>$F106*I106</f>
        <v>-630600</v>
      </c>
      <c r="K106" s="373">
        <f aca="true" t="shared" si="12" ref="K106:K153">J106/1000000</f>
        <v>-0.6306</v>
      </c>
      <c r="L106" s="423">
        <v>910763</v>
      </c>
      <c r="M106" s="424">
        <v>910763</v>
      </c>
      <c r="N106" s="373">
        <f>L106-M106</f>
        <v>0</v>
      </c>
      <c r="O106" s="373">
        <f>$F106*N106</f>
        <v>0</v>
      </c>
      <c r="P106" s="373">
        <f aca="true" t="shared" si="13" ref="P106:P153">O106/1000000</f>
        <v>0</v>
      </c>
      <c r="Q106" s="550"/>
    </row>
    <row r="107" spans="1:17" ht="18" customHeight="1">
      <c r="A107" s="403"/>
      <c r="B107" s="453" t="s">
        <v>43</v>
      </c>
      <c r="C107" s="417"/>
      <c r="D107" s="150"/>
      <c r="E107" s="150"/>
      <c r="F107" s="397"/>
      <c r="G107" s="585"/>
      <c r="H107" s="584"/>
      <c r="I107" s="373"/>
      <c r="J107" s="373"/>
      <c r="K107" s="373"/>
      <c r="L107" s="327"/>
      <c r="M107" s="373"/>
      <c r="N107" s="373"/>
      <c r="O107" s="373"/>
      <c r="P107" s="373"/>
      <c r="Q107" s="390"/>
    </row>
    <row r="108" spans="1:17" ht="18" customHeight="1">
      <c r="A108" s="403"/>
      <c r="B108" s="453" t="s">
        <v>121</v>
      </c>
      <c r="C108" s="417"/>
      <c r="D108" s="150"/>
      <c r="E108" s="150"/>
      <c r="F108" s="397"/>
      <c r="G108" s="585"/>
      <c r="H108" s="584"/>
      <c r="I108" s="373"/>
      <c r="J108" s="373"/>
      <c r="K108" s="373"/>
      <c r="L108" s="327"/>
      <c r="M108" s="373"/>
      <c r="N108" s="373"/>
      <c r="O108" s="373"/>
      <c r="P108" s="373"/>
      <c r="Q108" s="390"/>
    </row>
    <row r="109" spans="1:17" s="691" customFormat="1" ht="18" customHeight="1">
      <c r="A109" s="403">
        <v>2</v>
      </c>
      <c r="B109" s="452" t="s">
        <v>122</v>
      </c>
      <c r="C109" s="417">
        <v>4865134</v>
      </c>
      <c r="D109" s="150" t="s">
        <v>12</v>
      </c>
      <c r="E109" s="115" t="s">
        <v>350</v>
      </c>
      <c r="F109" s="397">
        <v>-100</v>
      </c>
      <c r="G109" s="426">
        <v>97842</v>
      </c>
      <c r="H109" s="427">
        <v>97980</v>
      </c>
      <c r="I109" s="349">
        <f>G109-H109</f>
        <v>-138</v>
      </c>
      <c r="J109" s="349">
        <f aca="true" t="shared" si="14" ref="J109:J153">$F109*I109</f>
        <v>13800</v>
      </c>
      <c r="K109" s="349">
        <f t="shared" si="12"/>
        <v>0.0138</v>
      </c>
      <c r="L109" s="426">
        <v>1179</v>
      </c>
      <c r="M109" s="427">
        <v>1274</v>
      </c>
      <c r="N109" s="349">
        <f>L109-M109</f>
        <v>-95</v>
      </c>
      <c r="O109" s="349">
        <f aca="true" t="shared" si="15" ref="O109:O153">$F109*N109</f>
        <v>9500</v>
      </c>
      <c r="P109" s="349">
        <f t="shared" si="13"/>
        <v>0.0095</v>
      </c>
      <c r="Q109" s="729"/>
    </row>
    <row r="110" spans="1:17" ht="18" customHeight="1">
      <c r="A110" s="403">
        <v>3</v>
      </c>
      <c r="B110" s="401" t="s">
        <v>123</v>
      </c>
      <c r="C110" s="417">
        <v>4865135</v>
      </c>
      <c r="D110" s="103" t="s">
        <v>12</v>
      </c>
      <c r="E110" s="115" t="s">
        <v>350</v>
      </c>
      <c r="F110" s="397">
        <v>-100</v>
      </c>
      <c r="G110" s="423">
        <v>149536</v>
      </c>
      <c r="H110" s="424">
        <v>149367</v>
      </c>
      <c r="I110" s="373">
        <f>G110-H110</f>
        <v>169</v>
      </c>
      <c r="J110" s="373">
        <f t="shared" si="14"/>
        <v>-16900</v>
      </c>
      <c r="K110" s="373">
        <f t="shared" si="12"/>
        <v>-0.0169</v>
      </c>
      <c r="L110" s="423">
        <v>15336</v>
      </c>
      <c r="M110" s="424">
        <v>13249</v>
      </c>
      <c r="N110" s="373">
        <f>L110-M110</f>
        <v>2087</v>
      </c>
      <c r="O110" s="373">
        <f t="shared" si="15"/>
        <v>-208700</v>
      </c>
      <c r="P110" s="373">
        <f t="shared" si="13"/>
        <v>-0.2087</v>
      </c>
      <c r="Q110" s="390"/>
    </row>
    <row r="111" spans="1:17" ht="18" customHeight="1">
      <c r="A111" s="403">
        <v>4</v>
      </c>
      <c r="B111" s="452" t="s">
        <v>181</v>
      </c>
      <c r="C111" s="417">
        <v>4864804</v>
      </c>
      <c r="D111" s="150" t="s">
        <v>12</v>
      </c>
      <c r="E111" s="115" t="s">
        <v>350</v>
      </c>
      <c r="F111" s="397">
        <v>-100</v>
      </c>
      <c r="G111" s="423">
        <v>995207</v>
      </c>
      <c r="H111" s="424">
        <v>995207</v>
      </c>
      <c r="I111" s="373">
        <f>G111-H111</f>
        <v>0</v>
      </c>
      <c r="J111" s="373">
        <f t="shared" si="14"/>
        <v>0</v>
      </c>
      <c r="K111" s="373">
        <f t="shared" si="12"/>
        <v>0</v>
      </c>
      <c r="L111" s="423">
        <v>999945</v>
      </c>
      <c r="M111" s="424">
        <v>999945</v>
      </c>
      <c r="N111" s="373">
        <f>L111-M111</f>
        <v>0</v>
      </c>
      <c r="O111" s="373">
        <f t="shared" si="15"/>
        <v>0</v>
      </c>
      <c r="P111" s="373">
        <f t="shared" si="13"/>
        <v>0</v>
      </c>
      <c r="Q111" s="390"/>
    </row>
    <row r="112" spans="1:17" ht="18" customHeight="1">
      <c r="A112" s="403">
        <v>5</v>
      </c>
      <c r="B112" s="452" t="s">
        <v>182</v>
      </c>
      <c r="C112" s="417">
        <v>4865163</v>
      </c>
      <c r="D112" s="150" t="s">
        <v>12</v>
      </c>
      <c r="E112" s="115" t="s">
        <v>350</v>
      </c>
      <c r="F112" s="397">
        <v>-100</v>
      </c>
      <c r="G112" s="423">
        <v>996175</v>
      </c>
      <c r="H112" s="424">
        <v>996176</v>
      </c>
      <c r="I112" s="373">
        <f>G112-H112</f>
        <v>-1</v>
      </c>
      <c r="J112" s="373">
        <f t="shared" si="14"/>
        <v>100</v>
      </c>
      <c r="K112" s="373">
        <f t="shared" si="12"/>
        <v>0.0001</v>
      </c>
      <c r="L112" s="423">
        <v>999857</v>
      </c>
      <c r="M112" s="424">
        <v>999787</v>
      </c>
      <c r="N112" s="373">
        <f>L112-M112</f>
        <v>70</v>
      </c>
      <c r="O112" s="373">
        <f t="shared" si="15"/>
        <v>-7000</v>
      </c>
      <c r="P112" s="373">
        <f t="shared" si="13"/>
        <v>-0.007</v>
      </c>
      <c r="Q112" s="390"/>
    </row>
    <row r="113" spans="1:17" ht="18" customHeight="1">
      <c r="A113" s="403"/>
      <c r="B113" s="454" t="s">
        <v>183</v>
      </c>
      <c r="C113" s="417"/>
      <c r="D113" s="103"/>
      <c r="E113" s="103"/>
      <c r="F113" s="397"/>
      <c r="G113" s="585"/>
      <c r="H113" s="584"/>
      <c r="I113" s="373"/>
      <c r="J113" s="373"/>
      <c r="K113" s="373"/>
      <c r="L113" s="327"/>
      <c r="M113" s="373"/>
      <c r="N113" s="373"/>
      <c r="O113" s="373"/>
      <c r="P113" s="373"/>
      <c r="Q113" s="390"/>
    </row>
    <row r="114" spans="1:17" ht="18" customHeight="1">
      <c r="A114" s="403"/>
      <c r="B114" s="454" t="s">
        <v>112</v>
      </c>
      <c r="C114" s="417"/>
      <c r="D114" s="103"/>
      <c r="E114" s="103"/>
      <c r="F114" s="397"/>
      <c r="G114" s="585"/>
      <c r="H114" s="584"/>
      <c r="I114" s="373"/>
      <c r="J114" s="373"/>
      <c r="K114" s="373"/>
      <c r="L114" s="327"/>
      <c r="M114" s="373"/>
      <c r="N114" s="373"/>
      <c r="O114" s="373"/>
      <c r="P114" s="373"/>
      <c r="Q114" s="390"/>
    </row>
    <row r="115" spans="1:17" s="90" customFormat="1" ht="27" customHeight="1">
      <c r="A115" s="653">
        <v>6</v>
      </c>
      <c r="B115" s="654" t="s">
        <v>404</v>
      </c>
      <c r="C115" s="655">
        <v>4864845</v>
      </c>
      <c r="D115" s="192" t="s">
        <v>12</v>
      </c>
      <c r="E115" s="193" t="s">
        <v>350</v>
      </c>
      <c r="F115" s="656">
        <v>-2000</v>
      </c>
      <c r="G115" s="667">
        <v>4674</v>
      </c>
      <c r="H115" s="668">
        <v>4443</v>
      </c>
      <c r="I115" s="688">
        <f>G115-H115</f>
        <v>231</v>
      </c>
      <c r="J115" s="688">
        <f t="shared" si="14"/>
        <v>-462000</v>
      </c>
      <c r="K115" s="688">
        <f t="shared" si="12"/>
        <v>-0.462</v>
      </c>
      <c r="L115" s="667">
        <v>73932</v>
      </c>
      <c r="M115" s="668">
        <v>73879</v>
      </c>
      <c r="N115" s="688">
        <f>L115-M115</f>
        <v>53</v>
      </c>
      <c r="O115" s="688">
        <f t="shared" si="15"/>
        <v>-106000</v>
      </c>
      <c r="P115" s="688">
        <f t="shared" si="13"/>
        <v>-0.106</v>
      </c>
      <c r="Q115" s="689" t="s">
        <v>451</v>
      </c>
    </row>
    <row r="116" spans="1:17" ht="18">
      <c r="A116" s="403">
        <v>7</v>
      </c>
      <c r="B116" s="452" t="s">
        <v>184</v>
      </c>
      <c r="C116" s="417">
        <v>4864862</v>
      </c>
      <c r="D116" s="150" t="s">
        <v>12</v>
      </c>
      <c r="E116" s="115" t="s">
        <v>350</v>
      </c>
      <c r="F116" s="397">
        <v>-1000</v>
      </c>
      <c r="G116" s="426">
        <v>14681</v>
      </c>
      <c r="H116" s="427">
        <v>14855</v>
      </c>
      <c r="I116" s="349">
        <f>G116-H116</f>
        <v>-174</v>
      </c>
      <c r="J116" s="349">
        <f t="shared" si="14"/>
        <v>174000</v>
      </c>
      <c r="K116" s="349">
        <f t="shared" si="12"/>
        <v>0.174</v>
      </c>
      <c r="L116" s="426">
        <v>286</v>
      </c>
      <c r="M116" s="427">
        <v>294</v>
      </c>
      <c r="N116" s="349">
        <f>L116-M116</f>
        <v>-8</v>
      </c>
      <c r="O116" s="349">
        <f t="shared" si="15"/>
        <v>8000</v>
      </c>
      <c r="P116" s="349">
        <f t="shared" si="13"/>
        <v>0.008</v>
      </c>
      <c r="Q116" s="695"/>
    </row>
    <row r="117" spans="1:17" ht="18" customHeight="1">
      <c r="A117" s="403">
        <v>8</v>
      </c>
      <c r="B117" s="452" t="s">
        <v>185</v>
      </c>
      <c r="C117" s="417">
        <v>4865142</v>
      </c>
      <c r="D117" s="150" t="s">
        <v>12</v>
      </c>
      <c r="E117" s="115" t="s">
        <v>350</v>
      </c>
      <c r="F117" s="397">
        <v>-500</v>
      </c>
      <c r="G117" s="423">
        <v>905715</v>
      </c>
      <c r="H117" s="424">
        <v>905660</v>
      </c>
      <c r="I117" s="373">
        <f>G117-H117</f>
        <v>55</v>
      </c>
      <c r="J117" s="373">
        <f t="shared" si="14"/>
        <v>-27500</v>
      </c>
      <c r="K117" s="373">
        <f t="shared" si="12"/>
        <v>-0.0275</v>
      </c>
      <c r="L117" s="423">
        <v>56244</v>
      </c>
      <c r="M117" s="424">
        <v>55631</v>
      </c>
      <c r="N117" s="373">
        <f>L117-M117</f>
        <v>613</v>
      </c>
      <c r="O117" s="373">
        <f t="shared" si="15"/>
        <v>-306500</v>
      </c>
      <c r="P117" s="373">
        <f t="shared" si="13"/>
        <v>-0.3065</v>
      </c>
      <c r="Q117" s="390"/>
    </row>
    <row r="118" spans="1:17" s="691" customFormat="1" ht="18" customHeight="1">
      <c r="A118" s="403">
        <v>9</v>
      </c>
      <c r="B118" s="452" t="s">
        <v>413</v>
      </c>
      <c r="C118" s="417">
        <v>5128435</v>
      </c>
      <c r="D118" s="150" t="s">
        <v>12</v>
      </c>
      <c r="E118" s="115" t="s">
        <v>350</v>
      </c>
      <c r="F118" s="397">
        <v>-400</v>
      </c>
      <c r="G118" s="426">
        <v>769</v>
      </c>
      <c r="H118" s="427">
        <v>1263</v>
      </c>
      <c r="I118" s="349">
        <f>G118-H118</f>
        <v>-494</v>
      </c>
      <c r="J118" s="349">
        <f>$F118*I118</f>
        <v>197600</v>
      </c>
      <c r="K118" s="349">
        <f>J118/1000000</f>
        <v>0.1976</v>
      </c>
      <c r="L118" s="426">
        <v>2929</v>
      </c>
      <c r="M118" s="427">
        <v>2956</v>
      </c>
      <c r="N118" s="349">
        <f>L118-M118</f>
        <v>-27</v>
      </c>
      <c r="O118" s="349">
        <f>$F118*N118</f>
        <v>10800</v>
      </c>
      <c r="P118" s="349">
        <f>O118/1000000</f>
        <v>0.0108</v>
      </c>
      <c r="Q118" s="694"/>
    </row>
    <row r="119" spans="1:17" ht="18" customHeight="1">
      <c r="A119" s="403"/>
      <c r="B119" s="453" t="s">
        <v>112</v>
      </c>
      <c r="C119" s="417"/>
      <c r="D119" s="150"/>
      <c r="E119" s="150"/>
      <c r="F119" s="397"/>
      <c r="G119" s="585"/>
      <c r="H119" s="584"/>
      <c r="I119" s="373"/>
      <c r="J119" s="373"/>
      <c r="K119" s="373"/>
      <c r="L119" s="327"/>
      <c r="M119" s="373"/>
      <c r="N119" s="373"/>
      <c r="O119" s="373"/>
      <c r="P119" s="373"/>
      <c r="Q119" s="390"/>
    </row>
    <row r="120" spans="1:17" ht="18" customHeight="1">
      <c r="A120" s="403">
        <v>10</v>
      </c>
      <c r="B120" s="452" t="s">
        <v>186</v>
      </c>
      <c r="C120" s="417">
        <v>4865093</v>
      </c>
      <c r="D120" s="150" t="s">
        <v>12</v>
      </c>
      <c r="E120" s="115" t="s">
        <v>350</v>
      </c>
      <c r="F120" s="397">
        <v>-100</v>
      </c>
      <c r="G120" s="423">
        <v>75714</v>
      </c>
      <c r="H120" s="424">
        <v>75583</v>
      </c>
      <c r="I120" s="373">
        <f>G120-H120</f>
        <v>131</v>
      </c>
      <c r="J120" s="373">
        <f t="shared" si="14"/>
        <v>-13100</v>
      </c>
      <c r="K120" s="373">
        <f t="shared" si="12"/>
        <v>-0.0131</v>
      </c>
      <c r="L120" s="423">
        <v>68059</v>
      </c>
      <c r="M120" s="424">
        <v>67635</v>
      </c>
      <c r="N120" s="373">
        <f>L120-M120</f>
        <v>424</v>
      </c>
      <c r="O120" s="373">
        <f t="shared" si="15"/>
        <v>-42400</v>
      </c>
      <c r="P120" s="373">
        <f t="shared" si="13"/>
        <v>-0.0424</v>
      </c>
      <c r="Q120" s="390"/>
    </row>
    <row r="121" spans="1:17" ht="18" customHeight="1">
      <c r="A121" s="403">
        <v>11</v>
      </c>
      <c r="B121" s="452" t="s">
        <v>187</v>
      </c>
      <c r="C121" s="417">
        <v>4865094</v>
      </c>
      <c r="D121" s="150" t="s">
        <v>12</v>
      </c>
      <c r="E121" s="115" t="s">
        <v>350</v>
      </c>
      <c r="F121" s="397">
        <v>-100</v>
      </c>
      <c r="G121" s="423">
        <v>80378</v>
      </c>
      <c r="H121" s="424">
        <v>79902</v>
      </c>
      <c r="I121" s="373">
        <f>G121-H121</f>
        <v>476</v>
      </c>
      <c r="J121" s="373">
        <f t="shared" si="14"/>
        <v>-47600</v>
      </c>
      <c r="K121" s="373">
        <f t="shared" si="12"/>
        <v>-0.0476</v>
      </c>
      <c r="L121" s="423">
        <v>66604</v>
      </c>
      <c r="M121" s="424">
        <v>66274</v>
      </c>
      <c r="N121" s="373">
        <f>L121-M121</f>
        <v>330</v>
      </c>
      <c r="O121" s="373">
        <f t="shared" si="15"/>
        <v>-33000</v>
      </c>
      <c r="P121" s="373">
        <f t="shared" si="13"/>
        <v>-0.033</v>
      </c>
      <c r="Q121" s="390"/>
    </row>
    <row r="122" spans="1:17" s="691" customFormat="1" ht="18">
      <c r="A122" s="653">
        <v>12</v>
      </c>
      <c r="B122" s="654" t="s">
        <v>188</v>
      </c>
      <c r="C122" s="655">
        <v>5269199</v>
      </c>
      <c r="D122" s="192" t="s">
        <v>12</v>
      </c>
      <c r="E122" s="193" t="s">
        <v>350</v>
      </c>
      <c r="F122" s="656">
        <v>-100</v>
      </c>
      <c r="G122" s="667">
        <v>9850</v>
      </c>
      <c r="H122" s="668">
        <v>8829</v>
      </c>
      <c r="I122" s="594">
        <f>G122-H122</f>
        <v>1021</v>
      </c>
      <c r="J122" s="594">
        <f>$F122*I122</f>
        <v>-102100</v>
      </c>
      <c r="K122" s="594">
        <f>J122/1000000</f>
        <v>-0.1021</v>
      </c>
      <c r="L122" s="667">
        <v>8725</v>
      </c>
      <c r="M122" s="668">
        <v>7105</v>
      </c>
      <c r="N122" s="594">
        <f>L122-M122</f>
        <v>1620</v>
      </c>
      <c r="O122" s="594">
        <f>$F122*N122</f>
        <v>-162000</v>
      </c>
      <c r="P122" s="594">
        <f>O122/1000000</f>
        <v>-0.162</v>
      </c>
      <c r="Q122" s="750"/>
    </row>
    <row r="123" spans="1:17" ht="18" customHeight="1">
      <c r="A123" s="403"/>
      <c r="B123" s="454" t="s">
        <v>183</v>
      </c>
      <c r="C123" s="417"/>
      <c r="D123" s="103"/>
      <c r="E123" s="103"/>
      <c r="F123" s="391"/>
      <c r="G123" s="585"/>
      <c r="H123" s="584"/>
      <c r="I123" s="373"/>
      <c r="J123" s="373"/>
      <c r="K123" s="373"/>
      <c r="L123" s="327"/>
      <c r="M123" s="373"/>
      <c r="N123" s="373"/>
      <c r="O123" s="373"/>
      <c r="P123" s="373"/>
      <c r="Q123" s="390"/>
    </row>
    <row r="124" spans="1:17" ht="18" customHeight="1">
      <c r="A124" s="403"/>
      <c r="B124" s="453" t="s">
        <v>189</v>
      </c>
      <c r="C124" s="417"/>
      <c r="D124" s="150"/>
      <c r="E124" s="150"/>
      <c r="F124" s="391"/>
      <c r="G124" s="585"/>
      <c r="H124" s="584"/>
      <c r="I124" s="373"/>
      <c r="J124" s="373"/>
      <c r="K124" s="373"/>
      <c r="L124" s="327"/>
      <c r="M124" s="373"/>
      <c r="N124" s="373"/>
      <c r="O124" s="373"/>
      <c r="P124" s="373"/>
      <c r="Q124" s="390"/>
    </row>
    <row r="125" spans="1:17" ht="18" customHeight="1">
      <c r="A125" s="403">
        <v>13</v>
      </c>
      <c r="B125" s="452" t="s">
        <v>403</v>
      </c>
      <c r="C125" s="417">
        <v>4864892</v>
      </c>
      <c r="D125" s="150" t="s">
        <v>12</v>
      </c>
      <c r="E125" s="115" t="s">
        <v>350</v>
      </c>
      <c r="F125" s="397">
        <v>500</v>
      </c>
      <c r="G125" s="426">
        <v>999654</v>
      </c>
      <c r="H125" s="427">
        <v>999654</v>
      </c>
      <c r="I125" s="349">
        <f>G125-H125</f>
        <v>0</v>
      </c>
      <c r="J125" s="349">
        <f t="shared" si="14"/>
        <v>0</v>
      </c>
      <c r="K125" s="349">
        <f t="shared" si="12"/>
        <v>0</v>
      </c>
      <c r="L125" s="426">
        <v>17091</v>
      </c>
      <c r="M125" s="427">
        <v>17091</v>
      </c>
      <c r="N125" s="349">
        <f>L125-M125</f>
        <v>0</v>
      </c>
      <c r="O125" s="349">
        <f t="shared" si="15"/>
        <v>0</v>
      </c>
      <c r="P125" s="349">
        <f t="shared" si="13"/>
        <v>0</v>
      </c>
      <c r="Q125" s="660"/>
    </row>
    <row r="126" spans="1:17" s="691" customFormat="1" ht="18" customHeight="1">
      <c r="A126" s="403">
        <v>14</v>
      </c>
      <c r="B126" s="452" t="s">
        <v>406</v>
      </c>
      <c r="C126" s="417">
        <v>4865048</v>
      </c>
      <c r="D126" s="150" t="s">
        <v>12</v>
      </c>
      <c r="E126" s="115" t="s">
        <v>350</v>
      </c>
      <c r="F126" s="397"/>
      <c r="G126" s="426">
        <v>999953</v>
      </c>
      <c r="H126" s="427">
        <v>999953</v>
      </c>
      <c r="I126" s="349">
        <f>G126-H126</f>
        <v>0</v>
      </c>
      <c r="J126" s="349">
        <f>$F126*I126</f>
        <v>0</v>
      </c>
      <c r="K126" s="349">
        <f>J126/1000000</f>
        <v>0</v>
      </c>
      <c r="L126" s="426">
        <v>999908</v>
      </c>
      <c r="M126" s="427">
        <v>999908</v>
      </c>
      <c r="N126" s="349">
        <f>L126-M126</f>
        <v>0</v>
      </c>
      <c r="O126" s="349">
        <f>$F126*N126</f>
        <v>0</v>
      </c>
      <c r="P126" s="349">
        <f>O126/1000000</f>
        <v>0</v>
      </c>
      <c r="Q126" s="709"/>
    </row>
    <row r="127" spans="1:17" ht="18" customHeight="1">
      <c r="A127" s="403">
        <v>15</v>
      </c>
      <c r="B127" s="452" t="s">
        <v>121</v>
      </c>
      <c r="C127" s="417">
        <v>4864791</v>
      </c>
      <c r="D127" s="150" t="s">
        <v>12</v>
      </c>
      <c r="E127" s="115" t="s">
        <v>350</v>
      </c>
      <c r="F127" s="397">
        <v>166.66666666666669</v>
      </c>
      <c r="G127" s="426">
        <v>987102</v>
      </c>
      <c r="H127" s="427">
        <v>987222</v>
      </c>
      <c r="I127" s="349">
        <f>G127-H127</f>
        <v>-120</v>
      </c>
      <c r="J127" s="349">
        <f t="shared" si="14"/>
        <v>-20000.000000000004</v>
      </c>
      <c r="K127" s="349">
        <f t="shared" si="12"/>
        <v>-0.020000000000000004</v>
      </c>
      <c r="L127" s="426">
        <v>993179</v>
      </c>
      <c r="M127" s="427">
        <v>993179</v>
      </c>
      <c r="N127" s="349">
        <f>L127-M127</f>
        <v>0</v>
      </c>
      <c r="O127" s="349">
        <f t="shared" si="15"/>
        <v>0</v>
      </c>
      <c r="P127" s="349">
        <f t="shared" si="13"/>
        <v>0</v>
      </c>
      <c r="Q127" s="693"/>
    </row>
    <row r="128" spans="1:17" ht="18" customHeight="1">
      <c r="A128" s="403"/>
      <c r="B128" s="401"/>
      <c r="C128" s="417"/>
      <c r="D128" s="103"/>
      <c r="E128" s="115"/>
      <c r="F128" s="397"/>
      <c r="G128" s="423"/>
      <c r="H128" s="424"/>
      <c r="I128" s="349"/>
      <c r="J128" s="349"/>
      <c r="K128" s="349"/>
      <c r="L128" s="423"/>
      <c r="M128" s="424"/>
      <c r="N128" s="373"/>
      <c r="O128" s="373"/>
      <c r="P128" s="373"/>
      <c r="Q128" s="390"/>
    </row>
    <row r="129" spans="1:17" ht="18" customHeight="1">
      <c r="A129" s="403"/>
      <c r="B129" s="453" t="s">
        <v>190</v>
      </c>
      <c r="C129" s="417"/>
      <c r="D129" s="150"/>
      <c r="E129" s="150"/>
      <c r="F129" s="397"/>
      <c r="G129" s="423"/>
      <c r="H129" s="424"/>
      <c r="I129" s="373"/>
      <c r="J129" s="373"/>
      <c r="K129" s="373"/>
      <c r="L129" s="327"/>
      <c r="M129" s="373"/>
      <c r="N129" s="373"/>
      <c r="O129" s="373"/>
      <c r="P129" s="373"/>
      <c r="Q129" s="390"/>
    </row>
    <row r="130" spans="1:17" ht="18" customHeight="1">
      <c r="A130" s="403">
        <v>16</v>
      </c>
      <c r="B130" s="401" t="s">
        <v>191</v>
      </c>
      <c r="C130" s="417">
        <v>4865133</v>
      </c>
      <c r="D130" s="103" t="s">
        <v>12</v>
      </c>
      <c r="E130" s="115" t="s">
        <v>350</v>
      </c>
      <c r="F130" s="397">
        <v>-100</v>
      </c>
      <c r="G130" s="423">
        <v>345772</v>
      </c>
      <c r="H130" s="424">
        <v>344011</v>
      </c>
      <c r="I130" s="373">
        <f>G130-H130</f>
        <v>1761</v>
      </c>
      <c r="J130" s="373">
        <f t="shared" si="14"/>
        <v>-176100</v>
      </c>
      <c r="K130" s="373">
        <f t="shared" si="12"/>
        <v>-0.1761</v>
      </c>
      <c r="L130" s="423">
        <v>49564</v>
      </c>
      <c r="M130" s="424">
        <v>49351</v>
      </c>
      <c r="N130" s="373">
        <f>L130-M130</f>
        <v>213</v>
      </c>
      <c r="O130" s="373">
        <f t="shared" si="15"/>
        <v>-21300</v>
      </c>
      <c r="P130" s="373">
        <f t="shared" si="13"/>
        <v>-0.0213</v>
      </c>
      <c r="Q130" s="390"/>
    </row>
    <row r="131" spans="1:17" ht="18" customHeight="1">
      <c r="A131" s="403"/>
      <c r="B131" s="454" t="s">
        <v>192</v>
      </c>
      <c r="C131" s="417"/>
      <c r="D131" s="103"/>
      <c r="E131" s="150"/>
      <c r="F131" s="397"/>
      <c r="G131" s="585"/>
      <c r="H131" s="584"/>
      <c r="I131" s="373"/>
      <c r="J131" s="373"/>
      <c r="K131" s="373"/>
      <c r="L131" s="327"/>
      <c r="M131" s="373"/>
      <c r="N131" s="373"/>
      <c r="O131" s="373"/>
      <c r="P131" s="373"/>
      <c r="Q131" s="390"/>
    </row>
    <row r="132" spans="1:17" s="691" customFormat="1" ht="18" customHeight="1">
      <c r="A132" s="403">
        <v>17</v>
      </c>
      <c r="B132" s="401" t="s">
        <v>179</v>
      </c>
      <c r="C132" s="417">
        <v>4865076</v>
      </c>
      <c r="D132" s="103" t="s">
        <v>12</v>
      </c>
      <c r="E132" s="115" t="s">
        <v>350</v>
      </c>
      <c r="F132" s="397">
        <v>-100</v>
      </c>
      <c r="G132" s="426">
        <v>3976</v>
      </c>
      <c r="H132" s="427">
        <v>3957</v>
      </c>
      <c r="I132" s="349">
        <f>G132-H132</f>
        <v>19</v>
      </c>
      <c r="J132" s="349">
        <f t="shared" si="14"/>
        <v>-1900</v>
      </c>
      <c r="K132" s="349">
        <f t="shared" si="12"/>
        <v>-0.0019</v>
      </c>
      <c r="L132" s="426">
        <v>23046</v>
      </c>
      <c r="M132" s="427">
        <v>22892</v>
      </c>
      <c r="N132" s="349">
        <f>L132-M132</f>
        <v>154</v>
      </c>
      <c r="O132" s="349">
        <f t="shared" si="15"/>
        <v>-15400</v>
      </c>
      <c r="P132" s="349">
        <f t="shared" si="13"/>
        <v>-0.0154</v>
      </c>
      <c r="Q132" s="727"/>
    </row>
    <row r="133" spans="1:17" s="691" customFormat="1" ht="18" customHeight="1">
      <c r="A133" s="403">
        <v>18</v>
      </c>
      <c r="B133" s="452" t="s">
        <v>193</v>
      </c>
      <c r="C133" s="417">
        <v>4865077</v>
      </c>
      <c r="D133" s="150" t="s">
        <v>12</v>
      </c>
      <c r="E133" s="115" t="s">
        <v>350</v>
      </c>
      <c r="F133" s="397">
        <v>-100</v>
      </c>
      <c r="G133" s="426">
        <v>0</v>
      </c>
      <c r="H133" s="427">
        <v>0</v>
      </c>
      <c r="I133" s="349">
        <f>G133-H133</f>
        <v>0</v>
      </c>
      <c r="J133" s="349">
        <f t="shared" si="14"/>
        <v>0</v>
      </c>
      <c r="K133" s="349">
        <f t="shared" si="12"/>
        <v>0</v>
      </c>
      <c r="L133" s="426">
        <v>0</v>
      </c>
      <c r="M133" s="427">
        <v>0</v>
      </c>
      <c r="N133" s="349">
        <f>L133-M133</f>
        <v>0</v>
      </c>
      <c r="O133" s="349">
        <f t="shared" si="15"/>
        <v>0</v>
      </c>
      <c r="P133" s="349">
        <f t="shared" si="13"/>
        <v>0</v>
      </c>
      <c r="Q133" s="729"/>
    </row>
    <row r="134" spans="1:17" ht="18" customHeight="1">
      <c r="A134" s="421"/>
      <c r="B134" s="453" t="s">
        <v>51</v>
      </c>
      <c r="C134" s="394"/>
      <c r="D134" s="93"/>
      <c r="E134" s="93"/>
      <c r="F134" s="397"/>
      <c r="G134" s="585"/>
      <c r="H134" s="584"/>
      <c r="I134" s="373"/>
      <c r="J134" s="373"/>
      <c r="K134" s="373"/>
      <c r="L134" s="327"/>
      <c r="M134" s="373"/>
      <c r="N134" s="373"/>
      <c r="O134" s="373"/>
      <c r="P134" s="373"/>
      <c r="Q134" s="390"/>
    </row>
    <row r="135" spans="1:17" s="691" customFormat="1" ht="18" customHeight="1">
      <c r="A135" s="403">
        <v>19</v>
      </c>
      <c r="B135" s="791" t="s">
        <v>198</v>
      </c>
      <c r="C135" s="417">
        <v>4864806</v>
      </c>
      <c r="D135" s="115" t="s">
        <v>12</v>
      </c>
      <c r="E135" s="115" t="s">
        <v>350</v>
      </c>
      <c r="F135" s="397">
        <v>-125</v>
      </c>
      <c r="G135" s="426">
        <v>173146</v>
      </c>
      <c r="H135" s="427">
        <v>173282</v>
      </c>
      <c r="I135" s="427">
        <f>G135-H135</f>
        <v>-136</v>
      </c>
      <c r="J135" s="427">
        <f>$F135*I135</f>
        <v>17000</v>
      </c>
      <c r="K135" s="432">
        <f>J135/1000000</f>
        <v>0.017</v>
      </c>
      <c r="L135" s="426">
        <v>261196</v>
      </c>
      <c r="M135" s="427">
        <v>261314</v>
      </c>
      <c r="N135" s="427">
        <f>L135-M135</f>
        <v>-118</v>
      </c>
      <c r="O135" s="427">
        <f>$F135*N135</f>
        <v>14750</v>
      </c>
      <c r="P135" s="432">
        <f>O135/1000000</f>
        <v>0.01475</v>
      </c>
      <c r="Q135" s="729"/>
    </row>
    <row r="136" spans="1:17" ht="18" customHeight="1">
      <c r="A136" s="403"/>
      <c r="B136" s="454" t="s">
        <v>52</v>
      </c>
      <c r="C136" s="397"/>
      <c r="D136" s="103"/>
      <c r="E136" s="103"/>
      <c r="F136" s="397"/>
      <c r="G136" s="585"/>
      <c r="H136" s="584"/>
      <c r="I136" s="373"/>
      <c r="J136" s="373"/>
      <c r="K136" s="373"/>
      <c r="L136" s="327"/>
      <c r="M136" s="373"/>
      <c r="N136" s="373"/>
      <c r="O136" s="373"/>
      <c r="P136" s="373"/>
      <c r="Q136" s="390"/>
    </row>
    <row r="137" spans="1:17" ht="18" customHeight="1">
      <c r="A137" s="403"/>
      <c r="B137" s="454" t="s">
        <v>53</v>
      </c>
      <c r="C137" s="397"/>
      <c r="D137" s="103"/>
      <c r="E137" s="103"/>
      <c r="F137" s="397"/>
      <c r="G137" s="585"/>
      <c r="H137" s="584"/>
      <c r="I137" s="373"/>
      <c r="J137" s="373"/>
      <c r="K137" s="373"/>
      <c r="L137" s="327"/>
      <c r="M137" s="373"/>
      <c r="N137" s="373"/>
      <c r="O137" s="373"/>
      <c r="P137" s="373"/>
      <c r="Q137" s="390"/>
    </row>
    <row r="138" spans="1:17" ht="18" customHeight="1">
      <c r="A138" s="403"/>
      <c r="B138" s="454" t="s">
        <v>54</v>
      </c>
      <c r="C138" s="397"/>
      <c r="D138" s="103"/>
      <c r="E138" s="103"/>
      <c r="F138" s="397"/>
      <c r="G138" s="585"/>
      <c r="H138" s="584"/>
      <c r="I138" s="373"/>
      <c r="J138" s="373"/>
      <c r="K138" s="373"/>
      <c r="L138" s="327"/>
      <c r="M138" s="373"/>
      <c r="N138" s="373"/>
      <c r="O138" s="373"/>
      <c r="P138" s="373"/>
      <c r="Q138" s="390"/>
    </row>
    <row r="139" spans="1:17" ht="17.25" customHeight="1">
      <c r="A139" s="403">
        <v>20</v>
      </c>
      <c r="B139" s="452" t="s">
        <v>55</v>
      </c>
      <c r="C139" s="417">
        <v>4865090</v>
      </c>
      <c r="D139" s="150" t="s">
        <v>12</v>
      </c>
      <c r="E139" s="115" t="s">
        <v>350</v>
      </c>
      <c r="F139" s="397">
        <v>-100</v>
      </c>
      <c r="G139" s="423">
        <v>9232</v>
      </c>
      <c r="H139" s="424">
        <v>9227</v>
      </c>
      <c r="I139" s="373">
        <f>G139-H139</f>
        <v>5</v>
      </c>
      <c r="J139" s="373">
        <f t="shared" si="14"/>
        <v>-500</v>
      </c>
      <c r="K139" s="373">
        <f t="shared" si="12"/>
        <v>-0.0005</v>
      </c>
      <c r="L139" s="423">
        <v>31867</v>
      </c>
      <c r="M139" s="424">
        <v>30558</v>
      </c>
      <c r="N139" s="373">
        <f>L139-M139</f>
        <v>1309</v>
      </c>
      <c r="O139" s="373">
        <f t="shared" si="15"/>
        <v>-130900</v>
      </c>
      <c r="P139" s="373">
        <f t="shared" si="13"/>
        <v>-0.1309</v>
      </c>
      <c r="Q139" s="517"/>
    </row>
    <row r="140" spans="1:17" ht="18" customHeight="1">
      <c r="A140" s="403">
        <v>21</v>
      </c>
      <c r="B140" s="452" t="s">
        <v>56</v>
      </c>
      <c r="C140" s="417">
        <v>4902519</v>
      </c>
      <c r="D140" s="150" t="s">
        <v>12</v>
      </c>
      <c r="E140" s="115" t="s">
        <v>350</v>
      </c>
      <c r="F140" s="397">
        <v>-100</v>
      </c>
      <c r="G140" s="423">
        <v>11053</v>
      </c>
      <c r="H140" s="424">
        <v>11052</v>
      </c>
      <c r="I140" s="373">
        <f>G140-H140</f>
        <v>1</v>
      </c>
      <c r="J140" s="373">
        <f t="shared" si="14"/>
        <v>-100</v>
      </c>
      <c r="K140" s="373">
        <f t="shared" si="12"/>
        <v>-0.0001</v>
      </c>
      <c r="L140" s="423">
        <v>63439</v>
      </c>
      <c r="M140" s="424">
        <v>62227</v>
      </c>
      <c r="N140" s="373">
        <f>L140-M140</f>
        <v>1212</v>
      </c>
      <c r="O140" s="373">
        <f t="shared" si="15"/>
        <v>-121200</v>
      </c>
      <c r="P140" s="373">
        <f t="shared" si="13"/>
        <v>-0.1212</v>
      </c>
      <c r="Q140" s="390"/>
    </row>
    <row r="141" spans="1:17" ht="18" customHeight="1">
      <c r="A141" s="403">
        <v>22</v>
      </c>
      <c r="B141" s="452" t="s">
        <v>57</v>
      </c>
      <c r="C141" s="417">
        <v>4902520</v>
      </c>
      <c r="D141" s="150" t="s">
        <v>12</v>
      </c>
      <c r="E141" s="115" t="s">
        <v>350</v>
      </c>
      <c r="F141" s="397">
        <v>-100</v>
      </c>
      <c r="G141" s="423">
        <v>18947</v>
      </c>
      <c r="H141" s="424">
        <v>18649</v>
      </c>
      <c r="I141" s="373">
        <f>G141-H141</f>
        <v>298</v>
      </c>
      <c r="J141" s="373">
        <f t="shared" si="14"/>
        <v>-29800</v>
      </c>
      <c r="K141" s="373">
        <f t="shared" si="12"/>
        <v>-0.0298</v>
      </c>
      <c r="L141" s="423">
        <v>65673</v>
      </c>
      <c r="M141" s="424">
        <v>65321</v>
      </c>
      <c r="N141" s="373">
        <f>L141-M141</f>
        <v>352</v>
      </c>
      <c r="O141" s="373">
        <f t="shared" si="15"/>
        <v>-35200</v>
      </c>
      <c r="P141" s="373">
        <f t="shared" si="13"/>
        <v>-0.0352</v>
      </c>
      <c r="Q141" s="390"/>
    </row>
    <row r="142" spans="1:17" ht="18" customHeight="1">
      <c r="A142" s="403"/>
      <c r="B142" s="452"/>
      <c r="C142" s="417"/>
      <c r="D142" s="150"/>
      <c r="E142" s="150"/>
      <c r="F142" s="397"/>
      <c r="G142" s="585"/>
      <c r="H142" s="584"/>
      <c r="I142" s="373"/>
      <c r="J142" s="373"/>
      <c r="K142" s="373"/>
      <c r="L142" s="327"/>
      <c r="M142" s="373"/>
      <c r="N142" s="373"/>
      <c r="O142" s="373"/>
      <c r="P142" s="373"/>
      <c r="Q142" s="390"/>
    </row>
    <row r="143" spans="1:17" ht="18" customHeight="1">
      <c r="A143" s="403"/>
      <c r="B143" s="453" t="s">
        <v>58</v>
      </c>
      <c r="C143" s="417"/>
      <c r="D143" s="150"/>
      <c r="E143" s="150"/>
      <c r="F143" s="397"/>
      <c r="G143" s="585"/>
      <c r="H143" s="584"/>
      <c r="I143" s="373"/>
      <c r="J143" s="373"/>
      <c r="K143" s="373"/>
      <c r="L143" s="327"/>
      <c r="M143" s="373"/>
      <c r="N143" s="373"/>
      <c r="O143" s="373"/>
      <c r="P143" s="373"/>
      <c r="Q143" s="390"/>
    </row>
    <row r="144" spans="1:17" s="691" customFormat="1" ht="18" customHeight="1">
      <c r="A144" s="403">
        <v>23</v>
      </c>
      <c r="B144" s="452" t="s">
        <v>59</v>
      </c>
      <c r="C144" s="417">
        <v>4902554</v>
      </c>
      <c r="D144" s="150" t="s">
        <v>12</v>
      </c>
      <c r="E144" s="115" t="s">
        <v>350</v>
      </c>
      <c r="F144" s="397">
        <v>-100</v>
      </c>
      <c r="G144" s="426">
        <v>7644</v>
      </c>
      <c r="H144" s="427">
        <v>7530</v>
      </c>
      <c r="I144" s="349">
        <f aca="true" t="shared" si="16" ref="I144:I151">G144-H144</f>
        <v>114</v>
      </c>
      <c r="J144" s="349">
        <f>$F144*I144</f>
        <v>-11400</v>
      </c>
      <c r="K144" s="349">
        <f>J144/1000000</f>
        <v>-0.0114</v>
      </c>
      <c r="L144" s="426">
        <v>5867</v>
      </c>
      <c r="M144" s="427">
        <v>5509</v>
      </c>
      <c r="N144" s="349">
        <f aca="true" t="shared" si="17" ref="N144:N151">L144-M144</f>
        <v>358</v>
      </c>
      <c r="O144" s="349">
        <f>$F144*N144</f>
        <v>-35800</v>
      </c>
      <c r="P144" s="349">
        <f>O144/1000000</f>
        <v>-0.0358</v>
      </c>
      <c r="Q144" s="729"/>
    </row>
    <row r="145" spans="1:17" ht="18" customHeight="1">
      <c r="A145" s="403">
        <v>24</v>
      </c>
      <c r="B145" s="452" t="s">
        <v>60</v>
      </c>
      <c r="C145" s="417">
        <v>4902522</v>
      </c>
      <c r="D145" s="150" t="s">
        <v>12</v>
      </c>
      <c r="E145" s="115" t="s">
        <v>350</v>
      </c>
      <c r="F145" s="397">
        <v>-100</v>
      </c>
      <c r="G145" s="423">
        <v>840</v>
      </c>
      <c r="H145" s="424">
        <v>840</v>
      </c>
      <c r="I145" s="373">
        <f t="shared" si="16"/>
        <v>0</v>
      </c>
      <c r="J145" s="373">
        <f t="shared" si="14"/>
        <v>0</v>
      </c>
      <c r="K145" s="373">
        <f t="shared" si="12"/>
        <v>0</v>
      </c>
      <c r="L145" s="423">
        <v>185</v>
      </c>
      <c r="M145" s="424">
        <v>185</v>
      </c>
      <c r="N145" s="373">
        <f t="shared" si="17"/>
        <v>0</v>
      </c>
      <c r="O145" s="373">
        <f t="shared" si="15"/>
        <v>0</v>
      </c>
      <c r="P145" s="373">
        <f t="shared" si="13"/>
        <v>0</v>
      </c>
      <c r="Q145" s="390"/>
    </row>
    <row r="146" spans="1:17" ht="18" customHeight="1">
      <c r="A146" s="403">
        <v>25</v>
      </c>
      <c r="B146" s="452" t="s">
        <v>61</v>
      </c>
      <c r="C146" s="417">
        <v>4902523</v>
      </c>
      <c r="D146" s="150" t="s">
        <v>12</v>
      </c>
      <c r="E146" s="115" t="s">
        <v>350</v>
      </c>
      <c r="F146" s="397">
        <v>-100</v>
      </c>
      <c r="G146" s="423">
        <v>999815</v>
      </c>
      <c r="H146" s="424">
        <v>999815</v>
      </c>
      <c r="I146" s="373">
        <f t="shared" si="16"/>
        <v>0</v>
      </c>
      <c r="J146" s="373">
        <f t="shared" si="14"/>
        <v>0</v>
      </c>
      <c r="K146" s="373">
        <f t="shared" si="12"/>
        <v>0</v>
      </c>
      <c r="L146" s="423">
        <v>999943</v>
      </c>
      <c r="M146" s="424">
        <v>999943</v>
      </c>
      <c r="N146" s="373">
        <f t="shared" si="17"/>
        <v>0</v>
      </c>
      <c r="O146" s="373">
        <f t="shared" si="15"/>
        <v>0</v>
      </c>
      <c r="P146" s="373">
        <f t="shared" si="13"/>
        <v>0</v>
      </c>
      <c r="Q146" s="390"/>
    </row>
    <row r="147" spans="1:17" ht="18" customHeight="1">
      <c r="A147" s="403">
        <v>26</v>
      </c>
      <c r="B147" s="452" t="s">
        <v>62</v>
      </c>
      <c r="C147" s="417">
        <v>4902547</v>
      </c>
      <c r="D147" s="150" t="s">
        <v>12</v>
      </c>
      <c r="E147" s="115" t="s">
        <v>350</v>
      </c>
      <c r="F147" s="397">
        <v>-100</v>
      </c>
      <c r="G147" s="423">
        <v>5885</v>
      </c>
      <c r="H147" s="424">
        <v>5885</v>
      </c>
      <c r="I147" s="373">
        <f t="shared" si="16"/>
        <v>0</v>
      </c>
      <c r="J147" s="373">
        <f>$F147*I147</f>
        <v>0</v>
      </c>
      <c r="K147" s="373">
        <f>J147/1000000</f>
        <v>0</v>
      </c>
      <c r="L147" s="423">
        <v>8891</v>
      </c>
      <c r="M147" s="424">
        <v>8891</v>
      </c>
      <c r="N147" s="373">
        <f t="shared" si="17"/>
        <v>0</v>
      </c>
      <c r="O147" s="373">
        <f>$F147*N147</f>
        <v>0</v>
      </c>
      <c r="P147" s="373">
        <f>O147/1000000</f>
        <v>0</v>
      </c>
      <c r="Q147" s="390"/>
    </row>
    <row r="148" spans="1:17" ht="18" customHeight="1">
      <c r="A148" s="403">
        <v>27</v>
      </c>
      <c r="B148" s="401" t="s">
        <v>63</v>
      </c>
      <c r="C148" s="397">
        <v>4902605</v>
      </c>
      <c r="D148" s="103" t="s">
        <v>12</v>
      </c>
      <c r="E148" s="115" t="s">
        <v>350</v>
      </c>
      <c r="F148" s="710">
        <v>-1333.33</v>
      </c>
      <c r="G148" s="423">
        <v>0</v>
      </c>
      <c r="H148" s="424">
        <v>0</v>
      </c>
      <c r="I148" s="373">
        <f t="shared" si="16"/>
        <v>0</v>
      </c>
      <c r="J148" s="373">
        <f t="shared" si="14"/>
        <v>0</v>
      </c>
      <c r="K148" s="373">
        <f t="shared" si="12"/>
        <v>0</v>
      </c>
      <c r="L148" s="423">
        <v>0</v>
      </c>
      <c r="M148" s="424">
        <v>0</v>
      </c>
      <c r="N148" s="373">
        <f t="shared" si="17"/>
        <v>0</v>
      </c>
      <c r="O148" s="373">
        <f t="shared" si="15"/>
        <v>0</v>
      </c>
      <c r="P148" s="373">
        <f t="shared" si="13"/>
        <v>0</v>
      </c>
      <c r="Q148" s="390"/>
    </row>
    <row r="149" spans="1:17" ht="18" customHeight="1">
      <c r="A149" s="403">
        <v>28</v>
      </c>
      <c r="B149" s="401" t="s">
        <v>64</v>
      </c>
      <c r="C149" s="397">
        <v>4902526</v>
      </c>
      <c r="D149" s="103" t="s">
        <v>12</v>
      </c>
      <c r="E149" s="115" t="s">
        <v>350</v>
      </c>
      <c r="F149" s="397">
        <v>-100</v>
      </c>
      <c r="G149" s="423">
        <v>17219</v>
      </c>
      <c r="H149" s="424">
        <v>17205</v>
      </c>
      <c r="I149" s="373">
        <f t="shared" si="16"/>
        <v>14</v>
      </c>
      <c r="J149" s="373">
        <f t="shared" si="14"/>
        <v>-1400</v>
      </c>
      <c r="K149" s="373">
        <f t="shared" si="12"/>
        <v>-0.0014</v>
      </c>
      <c r="L149" s="423">
        <v>20758</v>
      </c>
      <c r="M149" s="424">
        <v>20458</v>
      </c>
      <c r="N149" s="373">
        <f t="shared" si="17"/>
        <v>300</v>
      </c>
      <c r="O149" s="373">
        <f t="shared" si="15"/>
        <v>-30000</v>
      </c>
      <c r="P149" s="373">
        <f t="shared" si="13"/>
        <v>-0.03</v>
      </c>
      <c r="Q149" s="390"/>
    </row>
    <row r="150" spans="1:17" s="691" customFormat="1" ht="18" customHeight="1">
      <c r="A150" s="403">
        <v>29</v>
      </c>
      <c r="B150" s="401" t="s">
        <v>65</v>
      </c>
      <c r="C150" s="397">
        <v>4902529</v>
      </c>
      <c r="D150" s="103" t="s">
        <v>12</v>
      </c>
      <c r="E150" s="115" t="s">
        <v>350</v>
      </c>
      <c r="F150" s="397">
        <v>-44.44</v>
      </c>
      <c r="G150" s="426">
        <v>995194</v>
      </c>
      <c r="H150" s="427">
        <v>995238</v>
      </c>
      <c r="I150" s="349">
        <f t="shared" si="16"/>
        <v>-44</v>
      </c>
      <c r="J150" s="349">
        <f t="shared" si="14"/>
        <v>1955.36</v>
      </c>
      <c r="K150" s="349">
        <f t="shared" si="12"/>
        <v>0.0019553599999999997</v>
      </c>
      <c r="L150" s="426">
        <v>683</v>
      </c>
      <c r="M150" s="427">
        <v>591</v>
      </c>
      <c r="N150" s="349">
        <f t="shared" si="17"/>
        <v>92</v>
      </c>
      <c r="O150" s="349">
        <f t="shared" si="15"/>
        <v>-4088.4799999999996</v>
      </c>
      <c r="P150" s="349">
        <f t="shared" si="13"/>
        <v>-0.004088479999999999</v>
      </c>
      <c r="Q150" s="709"/>
    </row>
    <row r="151" spans="1:17" ht="18" customHeight="1">
      <c r="A151" s="403">
        <v>30</v>
      </c>
      <c r="B151" s="401" t="s">
        <v>147</v>
      </c>
      <c r="C151" s="397">
        <v>4865087</v>
      </c>
      <c r="D151" s="103" t="s">
        <v>12</v>
      </c>
      <c r="E151" s="115" t="s">
        <v>350</v>
      </c>
      <c r="F151" s="397">
        <v>-100</v>
      </c>
      <c r="G151" s="426">
        <v>0</v>
      </c>
      <c r="H151" s="427">
        <v>0</v>
      </c>
      <c r="I151" s="349">
        <f t="shared" si="16"/>
        <v>0</v>
      </c>
      <c r="J151" s="349">
        <f t="shared" si="14"/>
        <v>0</v>
      </c>
      <c r="K151" s="349">
        <f t="shared" si="12"/>
        <v>0</v>
      </c>
      <c r="L151" s="426">
        <v>0</v>
      </c>
      <c r="M151" s="427">
        <v>0</v>
      </c>
      <c r="N151" s="349">
        <f t="shared" si="17"/>
        <v>0</v>
      </c>
      <c r="O151" s="349">
        <f t="shared" si="15"/>
        <v>0</v>
      </c>
      <c r="P151" s="349">
        <f t="shared" si="13"/>
        <v>0</v>
      </c>
      <c r="Q151" s="390"/>
    </row>
    <row r="152" spans="1:17" ht="18" customHeight="1">
      <c r="A152" s="403"/>
      <c r="B152" s="454" t="s">
        <v>80</v>
      </c>
      <c r="C152" s="397"/>
      <c r="D152" s="103"/>
      <c r="E152" s="103"/>
      <c r="F152" s="397"/>
      <c r="G152" s="585"/>
      <c r="H152" s="584"/>
      <c r="I152" s="373"/>
      <c r="J152" s="373"/>
      <c r="K152" s="373"/>
      <c r="L152" s="327"/>
      <c r="M152" s="373"/>
      <c r="N152" s="373"/>
      <c r="O152" s="373"/>
      <c r="P152" s="373"/>
      <c r="Q152" s="390"/>
    </row>
    <row r="153" spans="1:17" ht="18" customHeight="1">
      <c r="A153" s="403">
        <v>31</v>
      </c>
      <c r="B153" s="401" t="s">
        <v>81</v>
      </c>
      <c r="C153" s="397">
        <v>4902577</v>
      </c>
      <c r="D153" s="103" t="s">
        <v>12</v>
      </c>
      <c r="E153" s="115" t="s">
        <v>350</v>
      </c>
      <c r="F153" s="397">
        <v>400</v>
      </c>
      <c r="G153" s="426">
        <v>995596</v>
      </c>
      <c r="H153" s="427">
        <v>995596</v>
      </c>
      <c r="I153" s="349">
        <f>G153-H153</f>
        <v>0</v>
      </c>
      <c r="J153" s="349">
        <f t="shared" si="14"/>
        <v>0</v>
      </c>
      <c r="K153" s="349">
        <f t="shared" si="12"/>
        <v>0</v>
      </c>
      <c r="L153" s="426">
        <v>50</v>
      </c>
      <c r="M153" s="427">
        <v>50</v>
      </c>
      <c r="N153" s="349">
        <f>L153-M153</f>
        <v>0</v>
      </c>
      <c r="O153" s="349">
        <f t="shared" si="15"/>
        <v>0</v>
      </c>
      <c r="P153" s="349">
        <f t="shared" si="13"/>
        <v>0</v>
      </c>
      <c r="Q153" s="390"/>
    </row>
    <row r="154" spans="1:17" ht="18" customHeight="1">
      <c r="A154" s="403">
        <v>32</v>
      </c>
      <c r="B154" s="401" t="s">
        <v>82</v>
      </c>
      <c r="C154" s="397">
        <v>4902525</v>
      </c>
      <c r="D154" s="103" t="s">
        <v>12</v>
      </c>
      <c r="E154" s="115" t="s">
        <v>350</v>
      </c>
      <c r="F154" s="397">
        <v>-400</v>
      </c>
      <c r="G154" s="426">
        <v>999933</v>
      </c>
      <c r="H154" s="427">
        <v>999933</v>
      </c>
      <c r="I154" s="349">
        <f>G154-H154</f>
        <v>0</v>
      </c>
      <c r="J154" s="349">
        <f>$F154*I154</f>
        <v>0</v>
      </c>
      <c r="K154" s="349">
        <f>J154/1000000</f>
        <v>0</v>
      </c>
      <c r="L154" s="426">
        <v>2</v>
      </c>
      <c r="M154" s="427">
        <v>2</v>
      </c>
      <c r="N154" s="349">
        <f>L154-M154</f>
        <v>0</v>
      </c>
      <c r="O154" s="349">
        <f>$F154*N154</f>
        <v>0</v>
      </c>
      <c r="P154" s="349">
        <f>O154/1000000</f>
        <v>0</v>
      </c>
      <c r="Q154" s="390"/>
    </row>
    <row r="155" spans="1:17" ht="15" customHeight="1" thickBot="1">
      <c r="A155" s="29"/>
      <c r="B155" s="30"/>
      <c r="C155" s="30"/>
      <c r="D155" s="30"/>
      <c r="E155" s="30"/>
      <c r="F155" s="30"/>
      <c r="G155" s="590"/>
      <c r="H155" s="591"/>
      <c r="I155" s="30"/>
      <c r="J155" s="30"/>
      <c r="K155" s="62"/>
      <c r="L155" s="29"/>
      <c r="M155" s="30"/>
      <c r="N155" s="30"/>
      <c r="O155" s="30"/>
      <c r="P155" s="62"/>
      <c r="Q155" s="180"/>
    </row>
    <row r="156" ht="13.5" thickTop="1"/>
    <row r="157" spans="1:16" ht="20.25">
      <c r="A157" s="184" t="s">
        <v>317</v>
      </c>
      <c r="K157" s="231">
        <f>SUM(K106:K155)</f>
        <v>-1.1365446400000003</v>
      </c>
      <c r="P157" s="231">
        <f>SUM(P106:P155)</f>
        <v>-1.21643848</v>
      </c>
    </row>
    <row r="158" spans="1:16" ht="12.75">
      <c r="A158" s="68"/>
      <c r="K158" s="18"/>
      <c r="P158" s="18"/>
    </row>
    <row r="159" spans="1:16" ht="12.75">
      <c r="A159" s="68"/>
      <c r="K159" s="18"/>
      <c r="P159" s="18"/>
    </row>
    <row r="160" spans="1:17" ht="18">
      <c r="A160" s="68"/>
      <c r="K160" s="18"/>
      <c r="P160" s="18"/>
      <c r="Q160" s="513" t="str">
        <f>NDPL!$Q$1</f>
        <v>AUGUST-2015</v>
      </c>
    </row>
    <row r="161" spans="1:16" ht="12.75">
      <c r="A161" s="68"/>
      <c r="K161" s="18"/>
      <c r="P161" s="18"/>
    </row>
    <row r="162" spans="1:16" ht="12.75">
      <c r="A162" s="68"/>
      <c r="K162" s="18"/>
      <c r="P162" s="18"/>
    </row>
    <row r="163" spans="1:16" ht="12.75">
      <c r="A163" s="68"/>
      <c r="K163" s="18"/>
      <c r="P163" s="18"/>
    </row>
    <row r="164" spans="1:11" ht="13.5" thickBot="1">
      <c r="A164" s="2"/>
      <c r="B164" s="8"/>
      <c r="C164" s="8"/>
      <c r="D164" s="64"/>
      <c r="E164" s="64"/>
      <c r="F164" s="22"/>
      <c r="G164" s="22"/>
      <c r="H164" s="22"/>
      <c r="I164" s="22"/>
      <c r="J164" s="22"/>
      <c r="K164" s="65"/>
    </row>
    <row r="165" spans="1:17" ht="27.75">
      <c r="A165" s="543" t="s">
        <v>196</v>
      </c>
      <c r="B165" s="173"/>
      <c r="C165" s="169"/>
      <c r="D165" s="169"/>
      <c r="E165" s="169"/>
      <c r="F165" s="227"/>
      <c r="G165" s="227"/>
      <c r="H165" s="227"/>
      <c r="I165" s="227"/>
      <c r="J165" s="227"/>
      <c r="K165" s="228"/>
      <c r="L165" s="57"/>
      <c r="M165" s="57"/>
      <c r="N165" s="57"/>
      <c r="O165" s="57"/>
      <c r="P165" s="57"/>
      <c r="Q165" s="58"/>
    </row>
    <row r="166" spans="1:17" ht="24.75" customHeight="1">
      <c r="A166" s="542" t="s">
        <v>319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530">
        <f>K100</f>
        <v>3.034515588</v>
      </c>
      <c r="L166" s="337"/>
      <c r="M166" s="337"/>
      <c r="N166" s="337"/>
      <c r="O166" s="337"/>
      <c r="P166" s="530">
        <f>P100</f>
        <v>6.791166335999997</v>
      </c>
      <c r="Q166" s="59"/>
    </row>
    <row r="167" spans="1:17" ht="24.75" customHeight="1">
      <c r="A167" s="542" t="s">
        <v>318</v>
      </c>
      <c r="B167" s="66"/>
      <c r="C167" s="66"/>
      <c r="D167" s="66"/>
      <c r="E167" s="66"/>
      <c r="F167" s="66"/>
      <c r="G167" s="66"/>
      <c r="H167" s="66"/>
      <c r="I167" s="66"/>
      <c r="J167" s="66"/>
      <c r="K167" s="530">
        <f>K157</f>
        <v>-1.1365446400000003</v>
      </c>
      <c r="L167" s="337"/>
      <c r="M167" s="337"/>
      <c r="N167" s="337"/>
      <c r="O167" s="337"/>
      <c r="P167" s="530">
        <f>P157</f>
        <v>-1.21643848</v>
      </c>
      <c r="Q167" s="59"/>
    </row>
    <row r="168" spans="1:17" ht="24.75" customHeight="1">
      <c r="A168" s="542" t="s">
        <v>320</v>
      </c>
      <c r="B168" s="66"/>
      <c r="C168" s="66"/>
      <c r="D168" s="66"/>
      <c r="E168" s="66"/>
      <c r="F168" s="66"/>
      <c r="G168" s="66"/>
      <c r="H168" s="66"/>
      <c r="I168" s="66"/>
      <c r="J168" s="66"/>
      <c r="K168" s="530">
        <f>'ROHTAK ROAD'!K43</f>
        <v>0.11255000000000001</v>
      </c>
      <c r="L168" s="337"/>
      <c r="M168" s="337"/>
      <c r="N168" s="337"/>
      <c r="O168" s="337"/>
      <c r="P168" s="530">
        <f>'ROHTAK ROAD'!P43</f>
        <v>0.0874375</v>
      </c>
      <c r="Q168" s="59"/>
    </row>
    <row r="169" spans="1:17" ht="24.75" customHeight="1">
      <c r="A169" s="542" t="s">
        <v>321</v>
      </c>
      <c r="B169" s="66"/>
      <c r="C169" s="66"/>
      <c r="D169" s="66"/>
      <c r="E169" s="66"/>
      <c r="F169" s="66"/>
      <c r="G169" s="66"/>
      <c r="H169" s="66"/>
      <c r="I169" s="66"/>
      <c r="J169" s="66"/>
      <c r="K169" s="530">
        <f>-MES!K40</f>
        <v>-0.0413</v>
      </c>
      <c r="L169" s="337"/>
      <c r="M169" s="337"/>
      <c r="N169" s="337"/>
      <c r="O169" s="337"/>
      <c r="P169" s="530">
        <f>-MES!P40</f>
        <v>-0.2244</v>
      </c>
      <c r="Q169" s="59"/>
    </row>
    <row r="170" spans="1:17" ht="29.25" customHeight="1" thickBot="1">
      <c r="A170" s="544" t="s">
        <v>197</v>
      </c>
      <c r="B170" s="229"/>
      <c r="C170" s="230"/>
      <c r="D170" s="230"/>
      <c r="E170" s="230"/>
      <c r="F170" s="230"/>
      <c r="G170" s="230"/>
      <c r="H170" s="230"/>
      <c r="I170" s="230"/>
      <c r="J170" s="230"/>
      <c r="K170" s="545">
        <f>SUM(K166:K169)</f>
        <v>1.9692209479999998</v>
      </c>
      <c r="L170" s="531"/>
      <c r="M170" s="531"/>
      <c r="N170" s="531"/>
      <c r="O170" s="531"/>
      <c r="P170" s="545">
        <f>SUM(P166:P169)</f>
        <v>5.437765355999997</v>
      </c>
      <c r="Q170" s="185"/>
    </row>
    <row r="175" ht="13.5" thickBot="1"/>
    <row r="176" spans="1:17" ht="12.75">
      <c r="A176" s="267"/>
      <c r="B176" s="268"/>
      <c r="C176" s="268"/>
      <c r="D176" s="268"/>
      <c r="E176" s="268"/>
      <c r="F176" s="268"/>
      <c r="G176" s="268"/>
      <c r="H176" s="57"/>
      <c r="I176" s="57"/>
      <c r="J176" s="57"/>
      <c r="K176" s="57"/>
      <c r="L176" s="57"/>
      <c r="M176" s="57"/>
      <c r="N176" s="57"/>
      <c r="O176" s="57"/>
      <c r="P176" s="57"/>
      <c r="Q176" s="58"/>
    </row>
    <row r="177" spans="1:17" ht="26.25">
      <c r="A177" s="534" t="s">
        <v>331</v>
      </c>
      <c r="B177" s="259"/>
      <c r="C177" s="259"/>
      <c r="D177" s="259"/>
      <c r="E177" s="259"/>
      <c r="F177" s="259"/>
      <c r="G177" s="259"/>
      <c r="H177" s="19"/>
      <c r="I177" s="19"/>
      <c r="J177" s="19"/>
      <c r="K177" s="19"/>
      <c r="L177" s="19"/>
      <c r="M177" s="19"/>
      <c r="N177" s="19"/>
      <c r="O177" s="19"/>
      <c r="P177" s="19"/>
      <c r="Q177" s="59"/>
    </row>
    <row r="178" spans="1:17" ht="12.75">
      <c r="A178" s="269"/>
      <c r="B178" s="259"/>
      <c r="C178" s="259"/>
      <c r="D178" s="259"/>
      <c r="E178" s="259"/>
      <c r="F178" s="259"/>
      <c r="G178" s="259"/>
      <c r="H178" s="19"/>
      <c r="I178" s="19"/>
      <c r="J178" s="19"/>
      <c r="K178" s="19"/>
      <c r="L178" s="19"/>
      <c r="M178" s="19"/>
      <c r="N178" s="19"/>
      <c r="O178" s="19"/>
      <c r="P178" s="19"/>
      <c r="Q178" s="59"/>
    </row>
    <row r="179" spans="1:17" ht="15.75">
      <c r="A179" s="270"/>
      <c r="B179" s="271"/>
      <c r="C179" s="271"/>
      <c r="D179" s="271"/>
      <c r="E179" s="271"/>
      <c r="F179" s="271"/>
      <c r="G179" s="271"/>
      <c r="H179" s="19"/>
      <c r="I179" s="19"/>
      <c r="J179" s="19"/>
      <c r="K179" s="311" t="s">
        <v>343</v>
      </c>
      <c r="L179" s="19"/>
      <c r="M179" s="19"/>
      <c r="N179" s="19"/>
      <c r="O179" s="19"/>
      <c r="P179" s="311" t="s">
        <v>344</v>
      </c>
      <c r="Q179" s="59"/>
    </row>
    <row r="180" spans="1:17" ht="12.75">
      <c r="A180" s="272"/>
      <c r="B180" s="158"/>
      <c r="C180" s="158"/>
      <c r="D180" s="158"/>
      <c r="E180" s="158"/>
      <c r="F180" s="158"/>
      <c r="G180" s="158"/>
      <c r="H180" s="19"/>
      <c r="I180" s="19"/>
      <c r="J180" s="19"/>
      <c r="K180" s="19"/>
      <c r="L180" s="19"/>
      <c r="M180" s="19"/>
      <c r="N180" s="19"/>
      <c r="O180" s="19"/>
      <c r="P180" s="19"/>
      <c r="Q180" s="59"/>
    </row>
    <row r="181" spans="1:17" ht="12.75">
      <c r="A181" s="272"/>
      <c r="B181" s="158"/>
      <c r="C181" s="158"/>
      <c r="D181" s="158"/>
      <c r="E181" s="158"/>
      <c r="F181" s="158"/>
      <c r="G181" s="158"/>
      <c r="H181" s="19"/>
      <c r="I181" s="19"/>
      <c r="J181" s="19"/>
      <c r="K181" s="19"/>
      <c r="L181" s="19"/>
      <c r="M181" s="19"/>
      <c r="N181" s="19"/>
      <c r="O181" s="19"/>
      <c r="P181" s="19"/>
      <c r="Q181" s="59"/>
    </row>
    <row r="182" spans="1:17" ht="23.25">
      <c r="A182" s="532" t="s">
        <v>334</v>
      </c>
      <c r="B182" s="260"/>
      <c r="C182" s="260"/>
      <c r="D182" s="261"/>
      <c r="E182" s="261"/>
      <c r="F182" s="262"/>
      <c r="G182" s="261"/>
      <c r="H182" s="19"/>
      <c r="I182" s="19"/>
      <c r="J182" s="19"/>
      <c r="K182" s="537">
        <f>K170</f>
        <v>1.9692209479999998</v>
      </c>
      <c r="L182" s="535" t="s">
        <v>332</v>
      </c>
      <c r="M182" s="488"/>
      <c r="N182" s="488"/>
      <c r="O182" s="488"/>
      <c r="P182" s="537">
        <f>P170</f>
        <v>5.437765355999997</v>
      </c>
      <c r="Q182" s="539" t="s">
        <v>332</v>
      </c>
    </row>
    <row r="183" spans="1:17" ht="23.25">
      <c r="A183" s="277"/>
      <c r="B183" s="263"/>
      <c r="C183" s="263"/>
      <c r="D183" s="259"/>
      <c r="E183" s="259"/>
      <c r="F183" s="264"/>
      <c r="G183" s="259"/>
      <c r="H183" s="19"/>
      <c r="I183" s="19"/>
      <c r="J183" s="19"/>
      <c r="K183" s="488"/>
      <c r="L183" s="536"/>
      <c r="M183" s="488"/>
      <c r="N183" s="488"/>
      <c r="O183" s="488"/>
      <c r="P183" s="488"/>
      <c r="Q183" s="540"/>
    </row>
    <row r="184" spans="1:17" ht="23.25">
      <c r="A184" s="533" t="s">
        <v>333</v>
      </c>
      <c r="B184" s="265"/>
      <c r="C184" s="51"/>
      <c r="D184" s="259"/>
      <c r="E184" s="259"/>
      <c r="F184" s="266"/>
      <c r="G184" s="261"/>
      <c r="H184" s="19"/>
      <c r="I184" s="19"/>
      <c r="J184" s="19"/>
      <c r="K184" s="488">
        <f>'STEPPED UP GENCO'!K43</f>
        <v>0.07313093100000001</v>
      </c>
      <c r="L184" s="535" t="s">
        <v>332</v>
      </c>
      <c r="M184" s="488"/>
      <c r="N184" s="488"/>
      <c r="O184" s="488"/>
      <c r="P184" s="537">
        <f>'STEPPED UP GENCO'!P43</f>
        <v>-1.6500656114999999</v>
      </c>
      <c r="Q184" s="539" t="s">
        <v>332</v>
      </c>
    </row>
    <row r="185" spans="1:17" ht="15">
      <c r="A185" s="273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258"/>
      <c r="M185" s="19"/>
      <c r="N185" s="19"/>
      <c r="O185" s="19"/>
      <c r="P185" s="19"/>
      <c r="Q185" s="541"/>
    </row>
    <row r="186" spans="1:17" ht="15">
      <c r="A186" s="273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258"/>
      <c r="M186" s="19"/>
      <c r="N186" s="19"/>
      <c r="O186" s="19"/>
      <c r="P186" s="19"/>
      <c r="Q186" s="541"/>
    </row>
    <row r="187" spans="1:17" ht="15">
      <c r="A187" s="273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258"/>
      <c r="M187" s="19"/>
      <c r="N187" s="19"/>
      <c r="O187" s="19"/>
      <c r="P187" s="19"/>
      <c r="Q187" s="541"/>
    </row>
    <row r="188" spans="1:17" ht="23.25">
      <c r="A188" s="273"/>
      <c r="B188" s="19"/>
      <c r="C188" s="19"/>
      <c r="D188" s="19"/>
      <c r="E188" s="19"/>
      <c r="F188" s="19"/>
      <c r="G188" s="19"/>
      <c r="H188" s="260"/>
      <c r="I188" s="260"/>
      <c r="J188" s="279" t="s">
        <v>335</v>
      </c>
      <c r="K188" s="538">
        <f>SUM(K182:K187)</f>
        <v>2.042351879</v>
      </c>
      <c r="L188" s="279" t="s">
        <v>332</v>
      </c>
      <c r="M188" s="488"/>
      <c r="N188" s="488"/>
      <c r="O188" s="488"/>
      <c r="P188" s="538">
        <f>SUM(P182:P187)</f>
        <v>3.7876997444999976</v>
      </c>
      <c r="Q188" s="279" t="s">
        <v>332</v>
      </c>
    </row>
    <row r="189" spans="1:17" ht="13.5" thickBot="1">
      <c r="A189" s="274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185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2" max="255" man="1"/>
    <brk id="101" max="18" man="1"/>
    <brk id="157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="70" zoomScaleNormal="70" zoomScaleSheetLayoutView="70" zoomScalePageLayoutView="50" workbookViewId="0" topLeftCell="A1">
      <selection activeCell="A36" sqref="A36:IV36"/>
    </sheetView>
  </sheetViews>
  <sheetFormatPr defaultColWidth="9.140625" defaultRowHeight="12.75"/>
  <cols>
    <col min="1" max="1" width="5.140625" style="0" customWidth="1"/>
    <col min="2" max="2" width="20.8515625" style="0" customWidth="1"/>
    <col min="3" max="3" width="11.28125" style="0" customWidth="1"/>
    <col min="5" max="5" width="14.421875" style="0" customWidth="1"/>
    <col min="6" max="6" width="7.00390625" style="0" customWidth="1"/>
    <col min="7" max="7" width="11.421875" style="0" customWidth="1"/>
    <col min="8" max="8" width="15.00390625" style="0" customWidth="1"/>
    <col min="9" max="9" width="10.57421875" style="0" customWidth="1"/>
    <col min="10" max="10" width="12.28125" style="0" customWidth="1"/>
    <col min="11" max="12" width="12.8515625" style="0" customWidth="1"/>
    <col min="13" max="13" width="13.28125" style="0" customWidth="1"/>
    <col min="14" max="14" width="11.421875" style="0" customWidth="1"/>
    <col min="15" max="15" width="13.140625" style="0" customWidth="1"/>
    <col min="16" max="16" width="14.7109375" style="0" customWidth="1"/>
    <col min="17" max="17" width="22.7109375" style="0" customWidth="1"/>
    <col min="18" max="18" width="0.2890625" style="0" customWidth="1"/>
    <col min="19" max="19" width="1.57421875" style="0" hidden="1" customWidth="1"/>
    <col min="20" max="20" width="9.140625" style="0" hidden="1" customWidth="1"/>
    <col min="21" max="21" width="4.28125" style="0" hidden="1" customWidth="1"/>
    <col min="22" max="22" width="4.00390625" style="0" hidden="1" customWidth="1"/>
    <col min="23" max="23" width="3.8515625" style="0" hidden="1" customWidth="1"/>
  </cols>
  <sheetData>
    <row r="1" spans="1:17" ht="26.25">
      <c r="A1" s="1" t="s">
        <v>240</v>
      </c>
      <c r="Q1" s="216" t="str">
        <f>NDPL!Q1</f>
        <v>AUGUST-2015</v>
      </c>
    </row>
    <row r="2" ht="18.75" customHeight="1">
      <c r="A2" s="97" t="s">
        <v>241</v>
      </c>
    </row>
    <row r="3" ht="23.25">
      <c r="A3" s="221" t="s">
        <v>215</v>
      </c>
    </row>
    <row r="4" spans="1:16" ht="24" thickBot="1">
      <c r="A4" s="504" t="s">
        <v>216</v>
      </c>
      <c r="G4" s="19"/>
      <c r="H4" s="19"/>
      <c r="I4" s="56" t="s">
        <v>401</v>
      </c>
      <c r="J4" s="19"/>
      <c r="K4" s="19"/>
      <c r="L4" s="19"/>
      <c r="M4" s="19"/>
      <c r="N4" s="56" t="s">
        <v>402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01/09/2015</v>
      </c>
      <c r="H5" s="39" t="str">
        <f>NDPL!H5</f>
        <v>INTIAL READING 01/08/2015</v>
      </c>
      <c r="I5" s="39" t="s">
        <v>4</v>
      </c>
      <c r="J5" s="39" t="s">
        <v>5</v>
      </c>
      <c r="K5" s="39" t="s">
        <v>6</v>
      </c>
      <c r="L5" s="41" t="str">
        <f>NDPL!G5</f>
        <v>FINAL READING 01/09/2015</v>
      </c>
      <c r="M5" s="39" t="str">
        <f>NDPL!H5</f>
        <v>INTIAL READING 01/08/2015</v>
      </c>
      <c r="N5" s="39" t="s">
        <v>4</v>
      </c>
      <c r="O5" s="39" t="s">
        <v>5</v>
      </c>
      <c r="P5" s="39" t="s">
        <v>6</v>
      </c>
      <c r="Q5" s="212" t="s">
        <v>313</v>
      </c>
    </row>
    <row r="6" ht="14.25" thickBot="1" thickTop="1"/>
    <row r="7" spans="1:17" ht="18" customHeight="1" thickTop="1">
      <c r="A7" s="186"/>
      <c r="B7" s="187" t="s">
        <v>199</v>
      </c>
      <c r="C7" s="188"/>
      <c r="D7" s="188"/>
      <c r="E7" s="188"/>
      <c r="F7" s="188"/>
      <c r="G7" s="71"/>
      <c r="H7" s="72"/>
      <c r="I7" s="592"/>
      <c r="J7" s="592"/>
      <c r="K7" s="592"/>
      <c r="L7" s="73"/>
      <c r="M7" s="72"/>
      <c r="N7" s="72"/>
      <c r="O7" s="72"/>
      <c r="P7" s="72"/>
      <c r="Q7" s="178"/>
    </row>
    <row r="8" spans="1:17" ht="18" customHeight="1">
      <c r="A8" s="189"/>
      <c r="B8" s="190" t="s">
        <v>112</v>
      </c>
      <c r="C8" s="191"/>
      <c r="D8" s="192"/>
      <c r="E8" s="193"/>
      <c r="F8" s="194"/>
      <c r="G8" s="77"/>
      <c r="H8" s="78"/>
      <c r="I8" s="593"/>
      <c r="J8" s="593"/>
      <c r="K8" s="593"/>
      <c r="L8" s="80"/>
      <c r="M8" s="78"/>
      <c r="N8" s="79"/>
      <c r="O8" s="79"/>
      <c r="P8" s="79"/>
      <c r="Q8" s="179"/>
    </row>
    <row r="9" spans="1:17" ht="18">
      <c r="A9" s="189">
        <v>1</v>
      </c>
      <c r="B9" s="190" t="s">
        <v>113</v>
      </c>
      <c r="C9" s="191">
        <v>4865136</v>
      </c>
      <c r="D9" s="195" t="s">
        <v>12</v>
      </c>
      <c r="E9" s="308" t="s">
        <v>350</v>
      </c>
      <c r="F9" s="196">
        <v>200</v>
      </c>
      <c r="G9" s="657">
        <v>51674</v>
      </c>
      <c r="H9" s="658">
        <v>51646</v>
      </c>
      <c r="I9" s="593">
        <f aca="true" t="shared" si="0" ref="I9:I15">G9-H9</f>
        <v>28</v>
      </c>
      <c r="J9" s="593">
        <f aca="true" t="shared" si="1" ref="J9:J63">$F9*I9</f>
        <v>5600</v>
      </c>
      <c r="K9" s="593">
        <f aca="true" t="shared" si="2" ref="K9:K63">J9/1000000</f>
        <v>0.0056</v>
      </c>
      <c r="L9" s="657">
        <v>80550</v>
      </c>
      <c r="M9" s="658">
        <v>79991</v>
      </c>
      <c r="N9" s="593">
        <f aca="true" t="shared" si="3" ref="N9:N15">L9-M9</f>
        <v>559</v>
      </c>
      <c r="O9" s="593">
        <f aca="true" t="shared" si="4" ref="O9:O63">$F9*N9</f>
        <v>111800</v>
      </c>
      <c r="P9" s="593">
        <f aca="true" t="shared" si="5" ref="P9:P63">O9/1000000</f>
        <v>0.1118</v>
      </c>
      <c r="Q9" s="550"/>
    </row>
    <row r="10" spans="1:17" ht="18" customHeight="1">
      <c r="A10" s="189">
        <v>2</v>
      </c>
      <c r="B10" s="190" t="s">
        <v>114</v>
      </c>
      <c r="C10" s="191">
        <v>4865137</v>
      </c>
      <c r="D10" s="195" t="s">
        <v>12</v>
      </c>
      <c r="E10" s="308" t="s">
        <v>350</v>
      </c>
      <c r="F10" s="196">
        <v>100</v>
      </c>
      <c r="G10" s="423">
        <v>73728</v>
      </c>
      <c r="H10" s="424">
        <v>73736</v>
      </c>
      <c r="I10" s="593">
        <f t="shared" si="0"/>
        <v>-8</v>
      </c>
      <c r="J10" s="593">
        <f t="shared" si="1"/>
        <v>-800</v>
      </c>
      <c r="K10" s="593">
        <f t="shared" si="2"/>
        <v>-0.0008</v>
      </c>
      <c r="L10" s="423">
        <v>140114</v>
      </c>
      <c r="M10" s="424">
        <v>140212</v>
      </c>
      <c r="N10" s="584">
        <f t="shared" si="3"/>
        <v>-98</v>
      </c>
      <c r="O10" s="584">
        <f t="shared" si="4"/>
        <v>-9800</v>
      </c>
      <c r="P10" s="584">
        <f t="shared" si="5"/>
        <v>-0.0098</v>
      </c>
      <c r="Q10" s="179"/>
    </row>
    <row r="11" spans="1:17" ht="18">
      <c r="A11" s="189">
        <v>3</v>
      </c>
      <c r="B11" s="190" t="s">
        <v>115</v>
      </c>
      <c r="C11" s="191">
        <v>4865138</v>
      </c>
      <c r="D11" s="195" t="s">
        <v>12</v>
      </c>
      <c r="E11" s="308" t="s">
        <v>350</v>
      </c>
      <c r="F11" s="196">
        <v>200</v>
      </c>
      <c r="G11" s="667">
        <v>978323</v>
      </c>
      <c r="H11" s="668">
        <v>978323</v>
      </c>
      <c r="I11" s="594">
        <f t="shared" si="0"/>
        <v>0</v>
      </c>
      <c r="J11" s="594">
        <f t="shared" si="1"/>
        <v>0</v>
      </c>
      <c r="K11" s="594">
        <f t="shared" si="2"/>
        <v>0</v>
      </c>
      <c r="L11" s="667">
        <v>997822</v>
      </c>
      <c r="M11" s="668">
        <v>998322</v>
      </c>
      <c r="N11" s="594">
        <f t="shared" si="3"/>
        <v>-500</v>
      </c>
      <c r="O11" s="594">
        <f t="shared" si="4"/>
        <v>-100000</v>
      </c>
      <c r="P11" s="594">
        <f t="shared" si="5"/>
        <v>-0.1</v>
      </c>
      <c r="Q11" s="665"/>
    </row>
    <row r="12" spans="1:17" ht="18">
      <c r="A12" s="189">
        <v>4</v>
      </c>
      <c r="B12" s="190" t="s">
        <v>116</v>
      </c>
      <c r="C12" s="191">
        <v>4865139</v>
      </c>
      <c r="D12" s="195" t="s">
        <v>12</v>
      </c>
      <c r="E12" s="308" t="s">
        <v>350</v>
      </c>
      <c r="F12" s="196">
        <v>200</v>
      </c>
      <c r="G12" s="423">
        <v>80716</v>
      </c>
      <c r="H12" s="424">
        <v>80689</v>
      </c>
      <c r="I12" s="593">
        <f t="shared" si="0"/>
        <v>27</v>
      </c>
      <c r="J12" s="593">
        <f t="shared" si="1"/>
        <v>5400</v>
      </c>
      <c r="K12" s="593">
        <f t="shared" si="2"/>
        <v>0.0054</v>
      </c>
      <c r="L12" s="423">
        <v>99376</v>
      </c>
      <c r="M12" s="424">
        <v>98436</v>
      </c>
      <c r="N12" s="584">
        <f t="shared" si="3"/>
        <v>940</v>
      </c>
      <c r="O12" s="584">
        <f t="shared" si="4"/>
        <v>188000</v>
      </c>
      <c r="P12" s="584">
        <f t="shared" si="5"/>
        <v>0.188</v>
      </c>
      <c r="Q12" s="659"/>
    </row>
    <row r="13" spans="1:17" s="691" customFormat="1" ht="18" customHeight="1">
      <c r="A13" s="189">
        <v>5</v>
      </c>
      <c r="B13" s="190" t="s">
        <v>117</v>
      </c>
      <c r="C13" s="191">
        <v>4865050</v>
      </c>
      <c r="D13" s="195" t="s">
        <v>12</v>
      </c>
      <c r="E13" s="308" t="s">
        <v>350</v>
      </c>
      <c r="F13" s="196">
        <v>800</v>
      </c>
      <c r="G13" s="426">
        <v>11529</v>
      </c>
      <c r="H13" s="427">
        <v>11524</v>
      </c>
      <c r="I13" s="594">
        <f>G13-H13</f>
        <v>5</v>
      </c>
      <c r="J13" s="594">
        <f t="shared" si="1"/>
        <v>4000</v>
      </c>
      <c r="K13" s="594">
        <f t="shared" si="2"/>
        <v>0.004</v>
      </c>
      <c r="L13" s="426">
        <v>6580</v>
      </c>
      <c r="M13" s="427">
        <v>5997</v>
      </c>
      <c r="N13" s="588">
        <f>L13-M13</f>
        <v>583</v>
      </c>
      <c r="O13" s="588">
        <f t="shared" si="4"/>
        <v>466400</v>
      </c>
      <c r="P13" s="588">
        <f t="shared" si="5"/>
        <v>0.4664</v>
      </c>
      <c r="Q13" s="692"/>
    </row>
    <row r="14" spans="1:17" s="691" customFormat="1" ht="18" customHeight="1">
      <c r="A14" s="189">
        <v>6</v>
      </c>
      <c r="B14" s="190" t="s">
        <v>377</v>
      </c>
      <c r="C14" s="191">
        <v>4864949</v>
      </c>
      <c r="D14" s="195" t="s">
        <v>12</v>
      </c>
      <c r="E14" s="308" t="s">
        <v>350</v>
      </c>
      <c r="F14" s="196">
        <v>2000</v>
      </c>
      <c r="G14" s="426">
        <v>13988</v>
      </c>
      <c r="H14" s="427">
        <v>13985</v>
      </c>
      <c r="I14" s="594">
        <f t="shared" si="0"/>
        <v>3</v>
      </c>
      <c r="J14" s="594">
        <f t="shared" si="1"/>
        <v>6000</v>
      </c>
      <c r="K14" s="594">
        <f t="shared" si="2"/>
        <v>0.006</v>
      </c>
      <c r="L14" s="426">
        <v>2807</v>
      </c>
      <c r="M14" s="427">
        <v>2693</v>
      </c>
      <c r="N14" s="588">
        <f t="shared" si="3"/>
        <v>114</v>
      </c>
      <c r="O14" s="588">
        <f t="shared" si="4"/>
        <v>228000</v>
      </c>
      <c r="P14" s="588">
        <f t="shared" si="5"/>
        <v>0.228</v>
      </c>
      <c r="Q14" s="737"/>
    </row>
    <row r="15" spans="1:17" ht="18" customHeight="1">
      <c r="A15" s="189">
        <v>7</v>
      </c>
      <c r="B15" s="459" t="s">
        <v>399</v>
      </c>
      <c r="C15" s="464">
        <v>5128434</v>
      </c>
      <c r="D15" s="195" t="s">
        <v>12</v>
      </c>
      <c r="E15" s="308" t="s">
        <v>350</v>
      </c>
      <c r="F15" s="473">
        <v>800</v>
      </c>
      <c r="G15" s="423">
        <v>980639</v>
      </c>
      <c r="H15" s="424">
        <v>980639</v>
      </c>
      <c r="I15" s="593">
        <f t="shared" si="0"/>
        <v>0</v>
      </c>
      <c r="J15" s="593">
        <f t="shared" si="1"/>
        <v>0</v>
      </c>
      <c r="K15" s="593">
        <f t="shared" si="2"/>
        <v>0</v>
      </c>
      <c r="L15" s="423">
        <v>989913</v>
      </c>
      <c r="M15" s="424">
        <v>990092</v>
      </c>
      <c r="N15" s="584">
        <f t="shared" si="3"/>
        <v>-179</v>
      </c>
      <c r="O15" s="584">
        <f t="shared" si="4"/>
        <v>-143200</v>
      </c>
      <c r="P15" s="584">
        <f t="shared" si="5"/>
        <v>-0.1432</v>
      </c>
      <c r="Q15" s="179"/>
    </row>
    <row r="16" spans="1:17" ht="18" customHeight="1">
      <c r="A16" s="189">
        <v>8</v>
      </c>
      <c r="B16" s="459" t="s">
        <v>398</v>
      </c>
      <c r="C16" s="464">
        <v>5128430</v>
      </c>
      <c r="D16" s="195" t="s">
        <v>12</v>
      </c>
      <c r="E16" s="308" t="s">
        <v>350</v>
      </c>
      <c r="F16" s="473">
        <v>800</v>
      </c>
      <c r="G16" s="423">
        <v>979083</v>
      </c>
      <c r="H16" s="424">
        <v>979084</v>
      </c>
      <c r="I16" s="593">
        <f>G16-H16</f>
        <v>-1</v>
      </c>
      <c r="J16" s="593">
        <f t="shared" si="1"/>
        <v>-800</v>
      </c>
      <c r="K16" s="593">
        <f t="shared" si="2"/>
        <v>-0.0008</v>
      </c>
      <c r="L16" s="423">
        <v>984625</v>
      </c>
      <c r="M16" s="424">
        <v>985372</v>
      </c>
      <c r="N16" s="584">
        <f>L16-M16</f>
        <v>-747</v>
      </c>
      <c r="O16" s="584">
        <f t="shared" si="4"/>
        <v>-597600</v>
      </c>
      <c r="P16" s="584">
        <f t="shared" si="5"/>
        <v>-0.5976</v>
      </c>
      <c r="Q16" s="179"/>
    </row>
    <row r="17" spans="1:17" ht="18" customHeight="1">
      <c r="A17" s="189">
        <v>9</v>
      </c>
      <c r="B17" s="459" t="s">
        <v>392</v>
      </c>
      <c r="C17" s="464">
        <v>5128445</v>
      </c>
      <c r="D17" s="195" t="s">
        <v>12</v>
      </c>
      <c r="E17" s="308" t="s">
        <v>350</v>
      </c>
      <c r="F17" s="473">
        <v>800</v>
      </c>
      <c r="G17" s="423">
        <v>988217</v>
      </c>
      <c r="H17" s="424">
        <v>988217</v>
      </c>
      <c r="I17" s="593">
        <f>G17-H17</f>
        <v>0</v>
      </c>
      <c r="J17" s="593">
        <f t="shared" si="1"/>
        <v>0</v>
      </c>
      <c r="K17" s="593">
        <f t="shared" si="2"/>
        <v>0</v>
      </c>
      <c r="L17" s="423">
        <v>993113</v>
      </c>
      <c r="M17" s="424">
        <v>993517</v>
      </c>
      <c r="N17" s="584">
        <f>L17-M17</f>
        <v>-404</v>
      </c>
      <c r="O17" s="584">
        <f t="shared" si="4"/>
        <v>-323200</v>
      </c>
      <c r="P17" s="584">
        <f t="shared" si="5"/>
        <v>-0.3232</v>
      </c>
      <c r="Q17" s="551"/>
    </row>
    <row r="18" spans="1:17" ht="15.75" customHeight="1">
      <c r="A18" s="189">
        <v>10</v>
      </c>
      <c r="B18" s="459" t="s">
        <v>436</v>
      </c>
      <c r="C18" s="464">
        <v>5128447</v>
      </c>
      <c r="D18" s="195" t="s">
        <v>12</v>
      </c>
      <c r="E18" s="308" t="s">
        <v>350</v>
      </c>
      <c r="F18" s="473"/>
      <c r="G18" s="426">
        <v>988901</v>
      </c>
      <c r="H18" s="427">
        <v>988905</v>
      </c>
      <c r="I18" s="343">
        <f>G18-H18</f>
        <v>-4</v>
      </c>
      <c r="J18" s="343">
        <f t="shared" si="1"/>
        <v>0</v>
      </c>
      <c r="K18" s="343">
        <f t="shared" si="2"/>
        <v>0</v>
      </c>
      <c r="L18" s="426">
        <v>994725</v>
      </c>
      <c r="M18" s="427">
        <v>994870</v>
      </c>
      <c r="N18" s="427">
        <f>L18-M18</f>
        <v>-145</v>
      </c>
      <c r="O18" s="427">
        <f t="shared" si="4"/>
        <v>0</v>
      </c>
      <c r="P18" s="427">
        <f t="shared" si="5"/>
        <v>0</v>
      </c>
      <c r="Q18" s="702"/>
    </row>
    <row r="19" spans="1:17" ht="18" customHeight="1">
      <c r="A19" s="189"/>
      <c r="B19" s="197" t="s">
        <v>383</v>
      </c>
      <c r="C19" s="191"/>
      <c r="D19" s="195"/>
      <c r="E19" s="308"/>
      <c r="F19" s="196"/>
      <c r="G19" s="128"/>
      <c r="H19" s="506"/>
      <c r="I19" s="594"/>
      <c r="J19" s="594"/>
      <c r="K19" s="594"/>
      <c r="L19" s="509"/>
      <c r="M19" s="79"/>
      <c r="N19" s="584"/>
      <c r="O19" s="584"/>
      <c r="P19" s="584"/>
      <c r="Q19" s="179"/>
    </row>
    <row r="20" spans="1:17" s="691" customFormat="1" ht="18" customHeight="1">
      <c r="A20" s="189">
        <v>11</v>
      </c>
      <c r="B20" s="190" t="s">
        <v>200</v>
      </c>
      <c r="C20" s="191">
        <v>4865124</v>
      </c>
      <c r="D20" s="192" t="s">
        <v>12</v>
      </c>
      <c r="E20" s="308" t="s">
        <v>350</v>
      </c>
      <c r="F20" s="196">
        <v>100</v>
      </c>
      <c r="G20" s="426">
        <v>1000256</v>
      </c>
      <c r="H20" s="427">
        <v>999679</v>
      </c>
      <c r="I20" s="594">
        <f aca="true" t="shared" si="6" ref="I20:I27">G20-H20</f>
        <v>577</v>
      </c>
      <c r="J20" s="594">
        <f t="shared" si="1"/>
        <v>57700</v>
      </c>
      <c r="K20" s="594">
        <f t="shared" si="2"/>
        <v>0.0577</v>
      </c>
      <c r="L20" s="426">
        <v>397540</v>
      </c>
      <c r="M20" s="427">
        <v>396943</v>
      </c>
      <c r="N20" s="588">
        <f aca="true" t="shared" si="7" ref="N20:N27">L20-M20</f>
        <v>597</v>
      </c>
      <c r="O20" s="588">
        <f t="shared" si="4"/>
        <v>59700</v>
      </c>
      <c r="P20" s="588">
        <f t="shared" si="5"/>
        <v>0.0597</v>
      </c>
      <c r="Q20" s="700"/>
    </row>
    <row r="21" spans="1:17" s="691" customFormat="1" ht="13.5" customHeight="1">
      <c r="A21" s="189">
        <v>12</v>
      </c>
      <c r="B21" s="190" t="s">
        <v>201</v>
      </c>
      <c r="C21" s="191">
        <v>4865131</v>
      </c>
      <c r="D21" s="195" t="s">
        <v>12</v>
      </c>
      <c r="E21" s="308" t="s">
        <v>350</v>
      </c>
      <c r="F21" s="196">
        <v>75</v>
      </c>
      <c r="G21" s="426">
        <v>995627</v>
      </c>
      <c r="H21" s="427">
        <v>997372</v>
      </c>
      <c r="I21" s="730">
        <f>G21-H21</f>
        <v>-1745</v>
      </c>
      <c r="J21" s="730">
        <f>$F21*I21</f>
        <v>-130875</v>
      </c>
      <c r="K21" s="730">
        <f>J21/1000000</f>
        <v>-0.130875</v>
      </c>
      <c r="L21" s="426">
        <v>3266</v>
      </c>
      <c r="M21" s="427">
        <v>3313</v>
      </c>
      <c r="N21" s="343">
        <f>L21-M21</f>
        <v>-47</v>
      </c>
      <c r="O21" s="343">
        <f>$F21*N21</f>
        <v>-3525</v>
      </c>
      <c r="P21" s="343">
        <f>O21/1000000</f>
        <v>-0.003525</v>
      </c>
      <c r="Q21" s="727"/>
    </row>
    <row r="22" spans="1:17" ht="18" customHeight="1">
      <c r="A22" s="189">
        <v>13</v>
      </c>
      <c r="B22" s="193" t="s">
        <v>202</v>
      </c>
      <c r="C22" s="191">
        <v>4865126</v>
      </c>
      <c r="D22" s="195" t="s">
        <v>12</v>
      </c>
      <c r="E22" s="308" t="s">
        <v>350</v>
      </c>
      <c r="F22" s="196">
        <v>100</v>
      </c>
      <c r="G22" s="423">
        <v>20047</v>
      </c>
      <c r="H22" s="424">
        <v>18941</v>
      </c>
      <c r="I22" s="594">
        <f t="shared" si="6"/>
        <v>1106</v>
      </c>
      <c r="J22" s="594">
        <f t="shared" si="1"/>
        <v>110600</v>
      </c>
      <c r="K22" s="594">
        <f t="shared" si="2"/>
        <v>0.1106</v>
      </c>
      <c r="L22" s="423">
        <v>377127</v>
      </c>
      <c r="M22" s="424">
        <v>376669</v>
      </c>
      <c r="N22" s="584">
        <f t="shared" si="7"/>
        <v>458</v>
      </c>
      <c r="O22" s="584">
        <f t="shared" si="4"/>
        <v>45800</v>
      </c>
      <c r="P22" s="584">
        <f t="shared" si="5"/>
        <v>0.0458</v>
      </c>
      <c r="Q22" s="179"/>
    </row>
    <row r="23" spans="1:17" s="691" customFormat="1" ht="18" customHeight="1">
      <c r="A23" s="189">
        <v>14</v>
      </c>
      <c r="B23" s="190" t="s">
        <v>203</v>
      </c>
      <c r="C23" s="191">
        <v>4865127</v>
      </c>
      <c r="D23" s="195" t="s">
        <v>12</v>
      </c>
      <c r="E23" s="308" t="s">
        <v>350</v>
      </c>
      <c r="F23" s="196">
        <v>100</v>
      </c>
      <c r="G23" s="426">
        <v>270</v>
      </c>
      <c r="H23" s="427">
        <v>863</v>
      </c>
      <c r="I23" s="594">
        <f t="shared" si="6"/>
        <v>-593</v>
      </c>
      <c r="J23" s="594">
        <f t="shared" si="1"/>
        <v>-59300</v>
      </c>
      <c r="K23" s="594">
        <f t="shared" si="2"/>
        <v>-0.0593</v>
      </c>
      <c r="L23" s="426">
        <v>364077</v>
      </c>
      <c r="M23" s="427">
        <v>364093</v>
      </c>
      <c r="N23" s="588">
        <f t="shared" si="7"/>
        <v>-16</v>
      </c>
      <c r="O23" s="588">
        <f t="shared" si="4"/>
        <v>-1600</v>
      </c>
      <c r="P23" s="588">
        <f t="shared" si="5"/>
        <v>-0.0016</v>
      </c>
      <c r="Q23" s="700"/>
    </row>
    <row r="24" spans="1:17" ht="18" customHeight="1">
      <c r="A24" s="189">
        <v>15</v>
      </c>
      <c r="B24" s="190" t="s">
        <v>204</v>
      </c>
      <c r="C24" s="191">
        <v>4865128</v>
      </c>
      <c r="D24" s="195" t="s">
        <v>12</v>
      </c>
      <c r="E24" s="308" t="s">
        <v>350</v>
      </c>
      <c r="F24" s="196">
        <v>100</v>
      </c>
      <c r="G24" s="423">
        <v>995356</v>
      </c>
      <c r="H24" s="424">
        <v>995645</v>
      </c>
      <c r="I24" s="594">
        <f t="shared" si="6"/>
        <v>-289</v>
      </c>
      <c r="J24" s="594">
        <f t="shared" si="1"/>
        <v>-28900</v>
      </c>
      <c r="K24" s="594">
        <f t="shared" si="2"/>
        <v>-0.0289</v>
      </c>
      <c r="L24" s="423">
        <v>315250</v>
      </c>
      <c r="M24" s="424">
        <v>314956</v>
      </c>
      <c r="N24" s="584">
        <f t="shared" si="7"/>
        <v>294</v>
      </c>
      <c r="O24" s="584">
        <f t="shared" si="4"/>
        <v>29400</v>
      </c>
      <c r="P24" s="584">
        <f t="shared" si="5"/>
        <v>0.0294</v>
      </c>
      <c r="Q24" s="179"/>
    </row>
    <row r="25" spans="1:17" ht="18" customHeight="1">
      <c r="A25" s="189">
        <v>16</v>
      </c>
      <c r="B25" s="190" t="s">
        <v>205</v>
      </c>
      <c r="C25" s="191">
        <v>4865129</v>
      </c>
      <c r="D25" s="192" t="s">
        <v>12</v>
      </c>
      <c r="E25" s="308" t="s">
        <v>350</v>
      </c>
      <c r="F25" s="196">
        <v>100</v>
      </c>
      <c r="G25" s="423">
        <v>194</v>
      </c>
      <c r="H25" s="424">
        <v>634</v>
      </c>
      <c r="I25" s="594">
        <f t="shared" si="6"/>
        <v>-440</v>
      </c>
      <c r="J25" s="594">
        <f t="shared" si="1"/>
        <v>-44000</v>
      </c>
      <c r="K25" s="594">
        <f t="shared" si="2"/>
        <v>-0.044</v>
      </c>
      <c r="L25" s="423">
        <v>194526</v>
      </c>
      <c r="M25" s="424">
        <v>194552</v>
      </c>
      <c r="N25" s="584">
        <f t="shared" si="7"/>
        <v>-26</v>
      </c>
      <c r="O25" s="584">
        <f t="shared" si="4"/>
        <v>-2600</v>
      </c>
      <c r="P25" s="584">
        <f t="shared" si="5"/>
        <v>-0.0026</v>
      </c>
      <c r="Q25" s="179"/>
    </row>
    <row r="26" spans="1:17" s="691" customFormat="1" ht="18" customHeight="1">
      <c r="A26" s="189">
        <v>17</v>
      </c>
      <c r="B26" s="190" t="s">
        <v>206</v>
      </c>
      <c r="C26" s="191">
        <v>4865130</v>
      </c>
      <c r="D26" s="195" t="s">
        <v>12</v>
      </c>
      <c r="E26" s="308" t="s">
        <v>350</v>
      </c>
      <c r="F26" s="196">
        <v>100</v>
      </c>
      <c r="G26" s="426">
        <v>10671</v>
      </c>
      <c r="H26" s="427">
        <v>10884</v>
      </c>
      <c r="I26" s="594">
        <f t="shared" si="6"/>
        <v>-213</v>
      </c>
      <c r="J26" s="594">
        <f t="shared" si="1"/>
        <v>-21300</v>
      </c>
      <c r="K26" s="594">
        <f t="shared" si="2"/>
        <v>-0.0213</v>
      </c>
      <c r="L26" s="426">
        <v>258417</v>
      </c>
      <c r="M26" s="427">
        <v>258431</v>
      </c>
      <c r="N26" s="588">
        <f t="shared" si="7"/>
        <v>-14</v>
      </c>
      <c r="O26" s="588">
        <f t="shared" si="4"/>
        <v>-1400</v>
      </c>
      <c r="P26" s="588">
        <f t="shared" si="5"/>
        <v>-0.0014</v>
      </c>
      <c r="Q26" s="700"/>
    </row>
    <row r="27" spans="1:17" ht="18" customHeight="1">
      <c r="A27" s="189">
        <v>18</v>
      </c>
      <c r="B27" s="190" t="s">
        <v>207</v>
      </c>
      <c r="C27" s="191">
        <v>4865132</v>
      </c>
      <c r="D27" s="195" t="s">
        <v>12</v>
      </c>
      <c r="E27" s="308" t="s">
        <v>350</v>
      </c>
      <c r="F27" s="196">
        <v>100</v>
      </c>
      <c r="G27" s="426">
        <v>63007</v>
      </c>
      <c r="H27" s="427">
        <v>60090</v>
      </c>
      <c r="I27" s="594">
        <f t="shared" si="6"/>
        <v>2917</v>
      </c>
      <c r="J27" s="594">
        <f t="shared" si="1"/>
        <v>291700</v>
      </c>
      <c r="K27" s="594">
        <f t="shared" si="2"/>
        <v>0.2917</v>
      </c>
      <c r="L27" s="426">
        <v>714070</v>
      </c>
      <c r="M27" s="427">
        <v>713870</v>
      </c>
      <c r="N27" s="588">
        <f t="shared" si="7"/>
        <v>200</v>
      </c>
      <c r="O27" s="588">
        <f t="shared" si="4"/>
        <v>20000</v>
      </c>
      <c r="P27" s="588">
        <f t="shared" si="5"/>
        <v>0.02</v>
      </c>
      <c r="Q27" s="551"/>
    </row>
    <row r="28" spans="1:17" ht="18" customHeight="1">
      <c r="A28" s="189"/>
      <c r="B28" s="198" t="s">
        <v>208</v>
      </c>
      <c r="C28" s="191"/>
      <c r="D28" s="195"/>
      <c r="E28" s="308"/>
      <c r="F28" s="196"/>
      <c r="G28" s="128"/>
      <c r="H28" s="506"/>
      <c r="I28" s="594"/>
      <c r="J28" s="594"/>
      <c r="K28" s="594"/>
      <c r="L28" s="509"/>
      <c r="M28" s="79"/>
      <c r="N28" s="584"/>
      <c r="O28" s="584"/>
      <c r="P28" s="584"/>
      <c r="Q28" s="179"/>
    </row>
    <row r="29" spans="1:17" ht="18" customHeight="1">
      <c r="A29" s="189">
        <v>19</v>
      </c>
      <c r="B29" s="190" t="s">
        <v>209</v>
      </c>
      <c r="C29" s="191">
        <v>4865037</v>
      </c>
      <c r="D29" s="195" t="s">
        <v>12</v>
      </c>
      <c r="E29" s="308" t="s">
        <v>350</v>
      </c>
      <c r="F29" s="196">
        <v>1100</v>
      </c>
      <c r="G29" s="423">
        <v>0</v>
      </c>
      <c r="H29" s="424">
        <v>0</v>
      </c>
      <c r="I29" s="594">
        <f>G29-H29</f>
        <v>0</v>
      </c>
      <c r="J29" s="594">
        <f t="shared" si="1"/>
        <v>0</v>
      </c>
      <c r="K29" s="594">
        <f t="shared" si="2"/>
        <v>0</v>
      </c>
      <c r="L29" s="423">
        <v>96049</v>
      </c>
      <c r="M29" s="424">
        <v>93979</v>
      </c>
      <c r="N29" s="584">
        <f>L29-M29</f>
        <v>2070</v>
      </c>
      <c r="O29" s="584">
        <f t="shared" si="4"/>
        <v>2277000</v>
      </c>
      <c r="P29" s="584">
        <f t="shared" si="5"/>
        <v>2.277</v>
      </c>
      <c r="Q29" s="179"/>
    </row>
    <row r="30" spans="1:17" ht="18" customHeight="1">
      <c r="A30" s="189">
        <v>20</v>
      </c>
      <c r="B30" s="190" t="s">
        <v>210</v>
      </c>
      <c r="C30" s="191">
        <v>4865038</v>
      </c>
      <c r="D30" s="195" t="s">
        <v>12</v>
      </c>
      <c r="E30" s="308" t="s">
        <v>350</v>
      </c>
      <c r="F30" s="196">
        <v>1000</v>
      </c>
      <c r="G30" s="423">
        <v>1129</v>
      </c>
      <c r="H30" s="424">
        <v>1094</v>
      </c>
      <c r="I30" s="594">
        <f>G30-H30</f>
        <v>35</v>
      </c>
      <c r="J30" s="594">
        <f t="shared" si="1"/>
        <v>35000</v>
      </c>
      <c r="K30" s="594">
        <f t="shared" si="2"/>
        <v>0.035</v>
      </c>
      <c r="L30" s="423">
        <v>42102</v>
      </c>
      <c r="M30" s="424">
        <v>41616</v>
      </c>
      <c r="N30" s="584">
        <f>L30-M30</f>
        <v>486</v>
      </c>
      <c r="O30" s="584">
        <f t="shared" si="4"/>
        <v>486000</v>
      </c>
      <c r="P30" s="584">
        <f t="shared" si="5"/>
        <v>0.486</v>
      </c>
      <c r="Q30" s="179"/>
    </row>
    <row r="31" spans="1:17" ht="18" customHeight="1">
      <c r="A31" s="189">
        <v>21</v>
      </c>
      <c r="B31" s="190" t="s">
        <v>211</v>
      </c>
      <c r="C31" s="191">
        <v>4865039</v>
      </c>
      <c r="D31" s="195" t="s">
        <v>12</v>
      </c>
      <c r="E31" s="308" t="s">
        <v>350</v>
      </c>
      <c r="F31" s="196">
        <v>1100</v>
      </c>
      <c r="G31" s="423">
        <v>0</v>
      </c>
      <c r="H31" s="424">
        <v>0</v>
      </c>
      <c r="I31" s="594">
        <f>G31-H31</f>
        <v>0</v>
      </c>
      <c r="J31" s="594">
        <f t="shared" si="1"/>
        <v>0</v>
      </c>
      <c r="K31" s="594">
        <f t="shared" si="2"/>
        <v>0</v>
      </c>
      <c r="L31" s="423">
        <v>151365</v>
      </c>
      <c r="M31" s="424">
        <v>151635</v>
      </c>
      <c r="N31" s="584">
        <f>L31-M31</f>
        <v>-270</v>
      </c>
      <c r="O31" s="584">
        <f t="shared" si="4"/>
        <v>-297000</v>
      </c>
      <c r="P31" s="584">
        <f t="shared" si="5"/>
        <v>-0.297</v>
      </c>
      <c r="Q31" s="179"/>
    </row>
    <row r="32" spans="1:17" s="691" customFormat="1" ht="18" customHeight="1">
      <c r="A32" s="189">
        <v>22</v>
      </c>
      <c r="B32" s="193" t="s">
        <v>212</v>
      </c>
      <c r="C32" s="191">
        <v>4865040</v>
      </c>
      <c r="D32" s="195" t="s">
        <v>12</v>
      </c>
      <c r="E32" s="308" t="s">
        <v>350</v>
      </c>
      <c r="F32" s="196">
        <v>1000</v>
      </c>
      <c r="G32" s="426">
        <v>3593</v>
      </c>
      <c r="H32" s="427">
        <v>3555</v>
      </c>
      <c r="I32" s="730">
        <f>G32-H32</f>
        <v>38</v>
      </c>
      <c r="J32" s="730">
        <f t="shared" si="1"/>
        <v>38000</v>
      </c>
      <c r="K32" s="730">
        <f t="shared" si="2"/>
        <v>0.038</v>
      </c>
      <c r="L32" s="426">
        <v>55900</v>
      </c>
      <c r="M32" s="427">
        <v>55225</v>
      </c>
      <c r="N32" s="343">
        <f>L32-M32</f>
        <v>675</v>
      </c>
      <c r="O32" s="343">
        <f t="shared" si="4"/>
        <v>675000</v>
      </c>
      <c r="P32" s="343">
        <f t="shared" si="5"/>
        <v>0.675</v>
      </c>
      <c r="Q32" s="700"/>
    </row>
    <row r="33" spans="1:17" ht="18" customHeight="1">
      <c r="A33" s="189"/>
      <c r="B33" s="198"/>
      <c r="C33" s="191"/>
      <c r="D33" s="195"/>
      <c r="E33" s="308"/>
      <c r="F33" s="196"/>
      <c r="G33" s="128"/>
      <c r="H33" s="79"/>
      <c r="I33" s="593"/>
      <c r="J33" s="593"/>
      <c r="K33" s="595">
        <f>SUM(K29:K32)</f>
        <v>0.07300000000000001</v>
      </c>
      <c r="L33" s="217"/>
      <c r="M33" s="79"/>
      <c r="N33" s="584"/>
      <c r="O33" s="584"/>
      <c r="P33" s="646">
        <f>SUM(P29:P32)</f>
        <v>3.141</v>
      </c>
      <c r="Q33" s="179"/>
    </row>
    <row r="34" spans="1:17" ht="18" customHeight="1">
      <c r="A34" s="189"/>
      <c r="B34" s="197" t="s">
        <v>121</v>
      </c>
      <c r="C34" s="191"/>
      <c r="D34" s="192"/>
      <c r="E34" s="308"/>
      <c r="F34" s="196"/>
      <c r="G34" s="128"/>
      <c r="H34" s="79"/>
      <c r="I34" s="593"/>
      <c r="J34" s="593"/>
      <c r="K34" s="593"/>
      <c r="L34" s="217"/>
      <c r="M34" s="79"/>
      <c r="N34" s="584"/>
      <c r="O34" s="584"/>
      <c r="P34" s="584"/>
      <c r="Q34" s="179"/>
    </row>
    <row r="35" spans="1:17" ht="18" customHeight="1">
      <c r="A35" s="189">
        <v>23</v>
      </c>
      <c r="B35" s="690" t="s">
        <v>404</v>
      </c>
      <c r="C35" s="191">
        <v>4864845</v>
      </c>
      <c r="D35" s="190" t="s">
        <v>12</v>
      </c>
      <c r="E35" s="190" t="s">
        <v>350</v>
      </c>
      <c r="F35" s="196">
        <v>2000</v>
      </c>
      <c r="G35" s="426">
        <v>4674</v>
      </c>
      <c r="H35" s="427">
        <v>4443</v>
      </c>
      <c r="I35" s="594">
        <f>G35-H35</f>
        <v>231</v>
      </c>
      <c r="J35" s="594">
        <f t="shared" si="1"/>
        <v>462000</v>
      </c>
      <c r="K35" s="594">
        <f t="shared" si="2"/>
        <v>0.462</v>
      </c>
      <c r="L35" s="426">
        <v>73932</v>
      </c>
      <c r="M35" s="427">
        <v>73879</v>
      </c>
      <c r="N35" s="588">
        <f>L35-M35</f>
        <v>53</v>
      </c>
      <c r="O35" s="588">
        <f t="shared" si="4"/>
        <v>106000</v>
      </c>
      <c r="P35" s="588">
        <f t="shared" si="5"/>
        <v>0.106</v>
      </c>
      <c r="Q35" s="793" t="s">
        <v>451</v>
      </c>
    </row>
    <row r="36" spans="1:17" ht="18">
      <c r="A36" s="189">
        <v>24</v>
      </c>
      <c r="B36" s="190" t="s">
        <v>184</v>
      </c>
      <c r="C36" s="191">
        <v>4864862</v>
      </c>
      <c r="D36" s="195" t="s">
        <v>12</v>
      </c>
      <c r="E36" s="308" t="s">
        <v>350</v>
      </c>
      <c r="F36" s="196">
        <v>1000</v>
      </c>
      <c r="G36" s="426">
        <v>14681</v>
      </c>
      <c r="H36" s="427">
        <v>14855</v>
      </c>
      <c r="I36" s="594">
        <f>G36-H36</f>
        <v>-174</v>
      </c>
      <c r="J36" s="594">
        <f t="shared" si="1"/>
        <v>-174000</v>
      </c>
      <c r="K36" s="594">
        <f t="shared" si="2"/>
        <v>-0.174</v>
      </c>
      <c r="L36" s="426">
        <v>286</v>
      </c>
      <c r="M36" s="427">
        <v>294</v>
      </c>
      <c r="N36" s="588">
        <f>L36-M36</f>
        <v>-8</v>
      </c>
      <c r="O36" s="588">
        <f t="shared" si="4"/>
        <v>-8000</v>
      </c>
      <c r="P36" s="588">
        <f t="shared" si="5"/>
        <v>-0.008</v>
      </c>
      <c r="Q36" s="662"/>
    </row>
    <row r="37" spans="1:17" ht="18" customHeight="1">
      <c r="A37" s="189">
        <v>25</v>
      </c>
      <c r="B37" s="193" t="s">
        <v>185</v>
      </c>
      <c r="C37" s="191">
        <v>4865142</v>
      </c>
      <c r="D37" s="195" t="s">
        <v>12</v>
      </c>
      <c r="E37" s="308" t="s">
        <v>350</v>
      </c>
      <c r="F37" s="196">
        <v>500</v>
      </c>
      <c r="G37" s="423">
        <v>905715</v>
      </c>
      <c r="H37" s="424">
        <v>905660</v>
      </c>
      <c r="I37" s="593">
        <f>G37-H37</f>
        <v>55</v>
      </c>
      <c r="J37" s="593">
        <f t="shared" si="1"/>
        <v>27500</v>
      </c>
      <c r="K37" s="593">
        <f t="shared" si="2"/>
        <v>0.0275</v>
      </c>
      <c r="L37" s="423">
        <v>56244</v>
      </c>
      <c r="M37" s="424">
        <v>55631</v>
      </c>
      <c r="N37" s="584">
        <f>L37-M37</f>
        <v>613</v>
      </c>
      <c r="O37" s="584">
        <f t="shared" si="4"/>
        <v>306500</v>
      </c>
      <c r="P37" s="584">
        <f t="shared" si="5"/>
        <v>0.3065</v>
      </c>
      <c r="Q37" s="662"/>
    </row>
    <row r="38" spans="1:17" s="691" customFormat="1" ht="18" customHeight="1">
      <c r="A38" s="189">
        <v>26</v>
      </c>
      <c r="B38" s="193" t="s">
        <v>412</v>
      </c>
      <c r="C38" s="191">
        <v>5128435</v>
      </c>
      <c r="D38" s="195" t="s">
        <v>12</v>
      </c>
      <c r="E38" s="308" t="s">
        <v>350</v>
      </c>
      <c r="F38" s="196">
        <v>400</v>
      </c>
      <c r="G38" s="426">
        <v>769</v>
      </c>
      <c r="H38" s="427">
        <v>1263</v>
      </c>
      <c r="I38" s="730">
        <f>G38-H38</f>
        <v>-494</v>
      </c>
      <c r="J38" s="730">
        <f>$F38*I38</f>
        <v>-197600</v>
      </c>
      <c r="K38" s="730">
        <f>J38/1000000</f>
        <v>-0.1976</v>
      </c>
      <c r="L38" s="426">
        <v>2929</v>
      </c>
      <c r="M38" s="427">
        <v>2956</v>
      </c>
      <c r="N38" s="343">
        <f>L38-M38</f>
        <v>-27</v>
      </c>
      <c r="O38" s="343">
        <f>$F38*N38</f>
        <v>-10800</v>
      </c>
      <c r="P38" s="343">
        <f>O38/1000000</f>
        <v>-0.0108</v>
      </c>
      <c r="Q38" s="694"/>
    </row>
    <row r="39" spans="1:17" ht="18" customHeight="1">
      <c r="A39" s="189"/>
      <c r="B39" s="198" t="s">
        <v>189</v>
      </c>
      <c r="C39" s="191"/>
      <c r="D39" s="195"/>
      <c r="E39" s="308"/>
      <c r="F39" s="196"/>
      <c r="G39" s="128"/>
      <c r="H39" s="79"/>
      <c r="I39" s="593"/>
      <c r="J39" s="593"/>
      <c r="K39" s="593"/>
      <c r="L39" s="217"/>
      <c r="M39" s="79"/>
      <c r="N39" s="584"/>
      <c r="O39" s="584"/>
      <c r="P39" s="584"/>
      <c r="Q39" s="660"/>
    </row>
    <row r="40" spans="1:17" ht="17.25" customHeight="1">
      <c r="A40" s="189">
        <v>27</v>
      </c>
      <c r="B40" s="190" t="s">
        <v>403</v>
      </c>
      <c r="C40" s="191">
        <v>4864892</v>
      </c>
      <c r="D40" s="195" t="s">
        <v>12</v>
      </c>
      <c r="E40" s="308" t="s">
        <v>350</v>
      </c>
      <c r="F40" s="196">
        <v>-500</v>
      </c>
      <c r="G40" s="426">
        <v>999654</v>
      </c>
      <c r="H40" s="427">
        <v>999654</v>
      </c>
      <c r="I40" s="594">
        <f>G40-H40</f>
        <v>0</v>
      </c>
      <c r="J40" s="594">
        <f t="shared" si="1"/>
        <v>0</v>
      </c>
      <c r="K40" s="594">
        <f t="shared" si="2"/>
        <v>0</v>
      </c>
      <c r="L40" s="426">
        <v>17091</v>
      </c>
      <c r="M40" s="427">
        <v>17091</v>
      </c>
      <c r="N40" s="588">
        <f>L40-M40</f>
        <v>0</v>
      </c>
      <c r="O40" s="588">
        <f t="shared" si="4"/>
        <v>0</v>
      </c>
      <c r="P40" s="588">
        <f t="shared" si="5"/>
        <v>0</v>
      </c>
      <c r="Q40" s="660"/>
    </row>
    <row r="41" spans="1:17" s="691" customFormat="1" ht="17.25" customHeight="1">
      <c r="A41" s="189">
        <v>28</v>
      </c>
      <c r="B41" s="190" t="s">
        <v>406</v>
      </c>
      <c r="C41" s="191">
        <v>4865048</v>
      </c>
      <c r="D41" s="195" t="s">
        <v>12</v>
      </c>
      <c r="E41" s="308" t="s">
        <v>350</v>
      </c>
      <c r="F41" s="194">
        <v>250</v>
      </c>
      <c r="G41" s="426">
        <v>999953</v>
      </c>
      <c r="H41" s="427">
        <v>999953</v>
      </c>
      <c r="I41" s="730">
        <f>G41-H41</f>
        <v>0</v>
      </c>
      <c r="J41" s="730">
        <f>$F41*I41</f>
        <v>0</v>
      </c>
      <c r="K41" s="730">
        <f>J41/1000000</f>
        <v>0</v>
      </c>
      <c r="L41" s="426">
        <v>999908</v>
      </c>
      <c r="M41" s="427">
        <v>999908</v>
      </c>
      <c r="N41" s="343">
        <f>L41-M41</f>
        <v>0</v>
      </c>
      <c r="O41" s="343">
        <f>$F41*N41</f>
        <v>0</v>
      </c>
      <c r="P41" s="343">
        <f>O41/1000000</f>
        <v>0</v>
      </c>
      <c r="Q41" s="660"/>
    </row>
    <row r="42" spans="1:17" ht="17.25" customHeight="1">
      <c r="A42" s="189">
        <v>29</v>
      </c>
      <c r="B42" s="190" t="s">
        <v>121</v>
      </c>
      <c r="C42" s="191">
        <v>4864791</v>
      </c>
      <c r="D42" s="195" t="s">
        <v>12</v>
      </c>
      <c r="E42" s="308" t="s">
        <v>350</v>
      </c>
      <c r="F42" s="194">
        <v>-166.666666666667</v>
      </c>
      <c r="G42" s="426">
        <v>987102</v>
      </c>
      <c r="H42" s="427">
        <v>987222</v>
      </c>
      <c r="I42" s="594">
        <f>G42-H42</f>
        <v>-120</v>
      </c>
      <c r="J42" s="594">
        <f t="shared" si="1"/>
        <v>20000.00000000004</v>
      </c>
      <c r="K42" s="594">
        <f t="shared" si="2"/>
        <v>0.02000000000000004</v>
      </c>
      <c r="L42" s="426">
        <v>993179</v>
      </c>
      <c r="M42" s="427">
        <v>993179</v>
      </c>
      <c r="N42" s="588">
        <f>L42-M42</f>
        <v>0</v>
      </c>
      <c r="O42" s="588">
        <f t="shared" si="4"/>
        <v>0</v>
      </c>
      <c r="P42" s="588">
        <f t="shared" si="5"/>
        <v>0</v>
      </c>
      <c r="Q42" s="529"/>
    </row>
    <row r="43" spans="1:17" ht="13.5" customHeight="1" thickBot="1">
      <c r="A43" s="189"/>
      <c r="B43" s="681"/>
      <c r="C43" s="202"/>
      <c r="D43" s="204"/>
      <c r="E43" s="201"/>
      <c r="F43" s="682"/>
      <c r="G43" s="683"/>
      <c r="H43" s="683"/>
      <c r="I43" s="683"/>
      <c r="J43" s="683"/>
      <c r="K43" s="683"/>
      <c r="L43" s="683"/>
      <c r="M43" s="683"/>
      <c r="N43" s="683"/>
      <c r="O43" s="683"/>
      <c r="P43" s="683"/>
      <c r="Q43" s="679"/>
    </row>
    <row r="44" spans="1:17" ht="10.5" customHeight="1" thickTop="1">
      <c r="A44" s="188"/>
      <c r="B44" s="190"/>
      <c r="C44" s="191"/>
      <c r="D44" s="192"/>
      <c r="E44" s="308"/>
      <c r="F44" s="191"/>
      <c r="G44" s="191"/>
      <c r="H44" s="79"/>
      <c r="I44" s="79"/>
      <c r="J44" s="79"/>
      <c r="K44" s="79"/>
      <c r="L44" s="508"/>
      <c r="M44" s="79"/>
      <c r="N44" s="79"/>
      <c r="O44" s="79"/>
      <c r="P44" s="79"/>
      <c r="Q44" s="25"/>
    </row>
    <row r="45" spans="1:17" ht="21" customHeight="1" thickBot="1">
      <c r="A45" s="213"/>
      <c r="B45" s="515"/>
      <c r="C45" s="202"/>
      <c r="D45" s="204"/>
      <c r="E45" s="201"/>
      <c r="F45" s="202"/>
      <c r="G45" s="202"/>
      <c r="H45" s="89"/>
      <c r="I45" s="89"/>
      <c r="J45" s="89"/>
      <c r="K45" s="89"/>
      <c r="L45" s="89"/>
      <c r="M45" s="89"/>
      <c r="N45" s="89"/>
      <c r="O45" s="89"/>
      <c r="P45" s="89"/>
      <c r="Q45" s="216" t="str">
        <f>NDPL!Q1</f>
        <v>AUGUST-2015</v>
      </c>
    </row>
    <row r="46" spans="1:17" ht="21.75" customHeight="1" thickTop="1">
      <c r="A46" s="186"/>
      <c r="B46" s="519" t="s">
        <v>352</v>
      </c>
      <c r="C46" s="191"/>
      <c r="D46" s="192"/>
      <c r="E46" s="308"/>
      <c r="F46" s="191"/>
      <c r="G46" s="520"/>
      <c r="H46" s="79"/>
      <c r="I46" s="79"/>
      <c r="J46" s="79"/>
      <c r="K46" s="79"/>
      <c r="L46" s="520"/>
      <c r="M46" s="79"/>
      <c r="N46" s="79"/>
      <c r="O46" s="79"/>
      <c r="P46" s="521"/>
      <c r="Q46" s="522"/>
    </row>
    <row r="47" spans="1:17" ht="21" customHeight="1">
      <c r="A47" s="189"/>
      <c r="B47" s="671" t="s">
        <v>396</v>
      </c>
      <c r="C47" s="191"/>
      <c r="D47" s="192"/>
      <c r="E47" s="308"/>
      <c r="F47" s="191"/>
      <c r="G47" s="128"/>
      <c r="H47" s="79"/>
      <c r="I47" s="79"/>
      <c r="J47" s="79"/>
      <c r="K47" s="79"/>
      <c r="L47" s="128"/>
      <c r="M47" s="79"/>
      <c r="N47" s="79"/>
      <c r="O47" s="79"/>
      <c r="P47" s="79"/>
      <c r="Q47" s="672"/>
    </row>
    <row r="48" spans="1:17" ht="18">
      <c r="A48" s="189">
        <v>30</v>
      </c>
      <c r="B48" s="190" t="s">
        <v>397</v>
      </c>
      <c r="C48" s="191">
        <v>5128418</v>
      </c>
      <c r="D48" s="195" t="s">
        <v>12</v>
      </c>
      <c r="E48" s="308" t="s">
        <v>350</v>
      </c>
      <c r="F48" s="191">
        <v>-1000</v>
      </c>
      <c r="G48" s="423">
        <v>963800</v>
      </c>
      <c r="H48" s="424">
        <v>964159</v>
      </c>
      <c r="I48" s="584">
        <f>G48-H48</f>
        <v>-359</v>
      </c>
      <c r="J48" s="584">
        <f t="shared" si="1"/>
        <v>359000</v>
      </c>
      <c r="K48" s="584">
        <f t="shared" si="2"/>
        <v>0.359</v>
      </c>
      <c r="L48" s="423">
        <v>973505</v>
      </c>
      <c r="M48" s="424">
        <v>974120</v>
      </c>
      <c r="N48" s="584">
        <f>L48-M48</f>
        <v>-615</v>
      </c>
      <c r="O48" s="584">
        <f t="shared" si="4"/>
        <v>615000</v>
      </c>
      <c r="P48" s="584">
        <f t="shared" si="5"/>
        <v>0.615</v>
      </c>
      <c r="Q48" s="673"/>
    </row>
    <row r="49" spans="1:17" ht="18">
      <c r="A49" s="189">
        <v>31</v>
      </c>
      <c r="B49" s="190" t="s">
        <v>408</v>
      </c>
      <c r="C49" s="191">
        <v>5128421</v>
      </c>
      <c r="D49" s="195" t="s">
        <v>12</v>
      </c>
      <c r="E49" s="308" t="s">
        <v>350</v>
      </c>
      <c r="F49" s="191">
        <v>-1000</v>
      </c>
      <c r="G49" s="423">
        <v>999195</v>
      </c>
      <c r="H49" s="424">
        <v>999541</v>
      </c>
      <c r="I49" s="373">
        <f>G49-H49</f>
        <v>-346</v>
      </c>
      <c r="J49" s="373">
        <f>$F49*I49</f>
        <v>346000</v>
      </c>
      <c r="K49" s="373">
        <f>J49/1000000</f>
        <v>0.346</v>
      </c>
      <c r="L49" s="423">
        <v>997583</v>
      </c>
      <c r="M49" s="424">
        <v>998164</v>
      </c>
      <c r="N49" s="373">
        <f>L49-M49</f>
        <v>-581</v>
      </c>
      <c r="O49" s="373">
        <f>$F49*N49</f>
        <v>581000</v>
      </c>
      <c r="P49" s="373">
        <f>O49/1000000</f>
        <v>0.581</v>
      </c>
      <c r="Q49" s="673"/>
    </row>
    <row r="50" spans="1:17" ht="18">
      <c r="A50" s="189"/>
      <c r="B50" s="671" t="s">
        <v>400</v>
      </c>
      <c r="C50" s="191"/>
      <c r="D50" s="195"/>
      <c r="E50" s="308"/>
      <c r="F50" s="191"/>
      <c r="G50" s="423"/>
      <c r="H50" s="424"/>
      <c r="I50" s="584"/>
      <c r="J50" s="584"/>
      <c r="K50" s="584"/>
      <c r="L50" s="423"/>
      <c r="M50" s="424"/>
      <c r="N50" s="584"/>
      <c r="O50" s="584"/>
      <c r="P50" s="584"/>
      <c r="Q50" s="673"/>
    </row>
    <row r="51" spans="1:17" ht="18">
      <c r="A51" s="189">
        <v>32</v>
      </c>
      <c r="B51" s="190" t="s">
        <v>397</v>
      </c>
      <c r="C51" s="191">
        <v>5128422</v>
      </c>
      <c r="D51" s="195" t="s">
        <v>12</v>
      </c>
      <c r="E51" s="308" t="s">
        <v>350</v>
      </c>
      <c r="F51" s="191">
        <v>-1000</v>
      </c>
      <c r="G51" s="423">
        <v>971833</v>
      </c>
      <c r="H51" s="424">
        <v>972181</v>
      </c>
      <c r="I51" s="584">
        <f>G51-H51</f>
        <v>-348</v>
      </c>
      <c r="J51" s="584">
        <f t="shared" si="1"/>
        <v>348000</v>
      </c>
      <c r="K51" s="584">
        <f t="shared" si="2"/>
        <v>0.348</v>
      </c>
      <c r="L51" s="423">
        <v>981851</v>
      </c>
      <c r="M51" s="424">
        <v>982388</v>
      </c>
      <c r="N51" s="584">
        <f>L51-M51</f>
        <v>-537</v>
      </c>
      <c r="O51" s="584">
        <f t="shared" si="4"/>
        <v>537000</v>
      </c>
      <c r="P51" s="584">
        <f t="shared" si="5"/>
        <v>0.537</v>
      </c>
      <c r="Q51" s="673"/>
    </row>
    <row r="52" spans="1:17" ht="18">
      <c r="A52" s="189">
        <v>33</v>
      </c>
      <c r="B52" s="190" t="s">
        <v>408</v>
      </c>
      <c r="C52" s="191">
        <v>5128428</v>
      </c>
      <c r="D52" s="195" t="s">
        <v>12</v>
      </c>
      <c r="E52" s="308" t="s">
        <v>350</v>
      </c>
      <c r="F52" s="191">
        <v>-1000</v>
      </c>
      <c r="G52" s="423">
        <v>987078</v>
      </c>
      <c r="H52" s="424">
        <v>987424</v>
      </c>
      <c r="I52" s="584">
        <f>G52-H52</f>
        <v>-346</v>
      </c>
      <c r="J52" s="584">
        <f>$F52*I52</f>
        <v>346000</v>
      </c>
      <c r="K52" s="584">
        <f>J52/1000000</f>
        <v>0.346</v>
      </c>
      <c r="L52" s="423">
        <v>993654</v>
      </c>
      <c r="M52" s="424">
        <v>994199</v>
      </c>
      <c r="N52" s="584">
        <f>L52-M52</f>
        <v>-545</v>
      </c>
      <c r="O52" s="584">
        <f>$F52*N52</f>
        <v>545000</v>
      </c>
      <c r="P52" s="584">
        <f>O52/1000000</f>
        <v>0.545</v>
      </c>
      <c r="Q52" s="673"/>
    </row>
    <row r="53" spans="1:17" ht="18" customHeight="1">
      <c r="A53" s="189"/>
      <c r="B53" s="197" t="s">
        <v>190</v>
      </c>
      <c r="C53" s="191"/>
      <c r="D53" s="192"/>
      <c r="E53" s="308"/>
      <c r="F53" s="196"/>
      <c r="G53" s="128"/>
      <c r="H53" s="79"/>
      <c r="I53" s="79"/>
      <c r="J53" s="79"/>
      <c r="K53" s="79"/>
      <c r="L53" s="217"/>
      <c r="M53" s="79"/>
      <c r="N53" s="79"/>
      <c r="O53" s="79"/>
      <c r="P53" s="79"/>
      <c r="Q53" s="179"/>
    </row>
    <row r="54" spans="1:17" ht="18">
      <c r="A54" s="189">
        <v>34</v>
      </c>
      <c r="B54" s="199" t="s">
        <v>214</v>
      </c>
      <c r="C54" s="191">
        <v>4865133</v>
      </c>
      <c r="D54" s="195" t="s">
        <v>12</v>
      </c>
      <c r="E54" s="308" t="s">
        <v>350</v>
      </c>
      <c r="F54" s="196">
        <v>100</v>
      </c>
      <c r="G54" s="423">
        <v>345772</v>
      </c>
      <c r="H54" s="424">
        <v>344011</v>
      </c>
      <c r="I54" s="584">
        <f>G54-H54</f>
        <v>1761</v>
      </c>
      <c r="J54" s="584">
        <f t="shared" si="1"/>
        <v>176100</v>
      </c>
      <c r="K54" s="584">
        <f t="shared" si="2"/>
        <v>0.1761</v>
      </c>
      <c r="L54" s="423">
        <v>49564</v>
      </c>
      <c r="M54" s="424">
        <v>49351</v>
      </c>
      <c r="N54" s="584">
        <f>L54-M54</f>
        <v>213</v>
      </c>
      <c r="O54" s="584">
        <f t="shared" si="4"/>
        <v>21300</v>
      </c>
      <c r="P54" s="584">
        <f t="shared" si="5"/>
        <v>0.0213</v>
      </c>
      <c r="Q54" s="179"/>
    </row>
    <row r="55" spans="1:17" ht="18" customHeight="1">
      <c r="A55" s="189"/>
      <c r="B55" s="197" t="s">
        <v>192</v>
      </c>
      <c r="C55" s="191"/>
      <c r="D55" s="195"/>
      <c r="E55" s="308"/>
      <c r="F55" s="196"/>
      <c r="G55" s="128"/>
      <c r="H55" s="79"/>
      <c r="I55" s="584"/>
      <c r="J55" s="584"/>
      <c r="K55" s="584"/>
      <c r="L55" s="217"/>
      <c r="M55" s="79"/>
      <c r="N55" s="584"/>
      <c r="O55" s="584"/>
      <c r="P55" s="584"/>
      <c r="Q55" s="179"/>
    </row>
    <row r="56" spans="1:17" s="691" customFormat="1" ht="18" customHeight="1">
      <c r="A56" s="189">
        <v>35</v>
      </c>
      <c r="B56" s="190" t="s">
        <v>179</v>
      </c>
      <c r="C56" s="191">
        <v>4865076</v>
      </c>
      <c r="D56" s="195" t="s">
        <v>12</v>
      </c>
      <c r="E56" s="308" t="s">
        <v>350</v>
      </c>
      <c r="F56" s="196">
        <v>100</v>
      </c>
      <c r="G56" s="426">
        <v>3976</v>
      </c>
      <c r="H56" s="427">
        <v>3957</v>
      </c>
      <c r="I56" s="588">
        <f>G56-H56</f>
        <v>19</v>
      </c>
      <c r="J56" s="588">
        <f t="shared" si="1"/>
        <v>1900</v>
      </c>
      <c r="K56" s="588">
        <f t="shared" si="2"/>
        <v>0.0019</v>
      </c>
      <c r="L56" s="426">
        <v>23046</v>
      </c>
      <c r="M56" s="427">
        <v>22892</v>
      </c>
      <c r="N56" s="588">
        <f>L56-M56</f>
        <v>154</v>
      </c>
      <c r="O56" s="588">
        <f t="shared" si="4"/>
        <v>15400</v>
      </c>
      <c r="P56" s="588">
        <f t="shared" si="5"/>
        <v>0.0154</v>
      </c>
      <c r="Q56" s="700"/>
    </row>
    <row r="57" spans="1:17" ht="18" customHeight="1">
      <c r="A57" s="189">
        <v>36</v>
      </c>
      <c r="B57" s="193" t="s">
        <v>193</v>
      </c>
      <c r="C57" s="191">
        <v>4865077</v>
      </c>
      <c r="D57" s="195" t="s">
        <v>12</v>
      </c>
      <c r="E57" s="308" t="s">
        <v>350</v>
      </c>
      <c r="F57" s="196">
        <v>100</v>
      </c>
      <c r="G57" s="128"/>
      <c r="H57" s="79"/>
      <c r="I57" s="584">
        <f>G57-H57</f>
        <v>0</v>
      </c>
      <c r="J57" s="584">
        <f t="shared" si="1"/>
        <v>0</v>
      </c>
      <c r="K57" s="584">
        <f t="shared" si="2"/>
        <v>0</v>
      </c>
      <c r="L57" s="509"/>
      <c r="M57" s="79"/>
      <c r="N57" s="584">
        <f>L57-M57</f>
        <v>0</v>
      </c>
      <c r="O57" s="584">
        <f t="shared" si="4"/>
        <v>0</v>
      </c>
      <c r="P57" s="584">
        <f t="shared" si="5"/>
        <v>0</v>
      </c>
      <c r="Q57" s="179"/>
    </row>
    <row r="58" spans="1:17" ht="18" customHeight="1">
      <c r="A58" s="189"/>
      <c r="B58" s="197" t="s">
        <v>173</v>
      </c>
      <c r="C58" s="191"/>
      <c r="D58" s="195"/>
      <c r="E58" s="308"/>
      <c r="F58" s="196"/>
      <c r="G58" s="128"/>
      <c r="H58" s="79"/>
      <c r="I58" s="584"/>
      <c r="J58" s="584"/>
      <c r="K58" s="584"/>
      <c r="L58" s="217"/>
      <c r="M58" s="79"/>
      <c r="N58" s="584"/>
      <c r="O58" s="584"/>
      <c r="P58" s="584"/>
      <c r="Q58" s="179"/>
    </row>
    <row r="59" spans="1:17" ht="18" customHeight="1">
      <c r="A59" s="189">
        <v>37</v>
      </c>
      <c r="B59" s="190" t="s">
        <v>186</v>
      </c>
      <c r="C59" s="191">
        <v>4865093</v>
      </c>
      <c r="D59" s="195" t="s">
        <v>12</v>
      </c>
      <c r="E59" s="308" t="s">
        <v>350</v>
      </c>
      <c r="F59" s="196">
        <v>100</v>
      </c>
      <c r="G59" s="423">
        <v>75714</v>
      </c>
      <c r="H59" s="424">
        <v>75583</v>
      </c>
      <c r="I59" s="584">
        <f>G59-H59</f>
        <v>131</v>
      </c>
      <c r="J59" s="584">
        <f t="shared" si="1"/>
        <v>13100</v>
      </c>
      <c r="K59" s="584">
        <f t="shared" si="2"/>
        <v>0.0131</v>
      </c>
      <c r="L59" s="423">
        <v>68059</v>
      </c>
      <c r="M59" s="424">
        <v>67635</v>
      </c>
      <c r="N59" s="584">
        <f>L59-M59</f>
        <v>424</v>
      </c>
      <c r="O59" s="584">
        <f t="shared" si="4"/>
        <v>42400</v>
      </c>
      <c r="P59" s="584">
        <f t="shared" si="5"/>
        <v>0.0424</v>
      </c>
      <c r="Q59" s="179"/>
    </row>
    <row r="60" spans="1:17" ht="19.5" customHeight="1">
      <c r="A60" s="189">
        <v>38</v>
      </c>
      <c r="B60" s="193" t="s">
        <v>187</v>
      </c>
      <c r="C60" s="191">
        <v>4865094</v>
      </c>
      <c r="D60" s="195" t="s">
        <v>12</v>
      </c>
      <c r="E60" s="308" t="s">
        <v>350</v>
      </c>
      <c r="F60" s="196">
        <v>100</v>
      </c>
      <c r="G60" s="423">
        <v>80378</v>
      </c>
      <c r="H60" s="424">
        <v>79902</v>
      </c>
      <c r="I60" s="584">
        <f>G60-H60</f>
        <v>476</v>
      </c>
      <c r="J60" s="584">
        <f t="shared" si="1"/>
        <v>47600</v>
      </c>
      <c r="K60" s="584">
        <f t="shared" si="2"/>
        <v>0.0476</v>
      </c>
      <c r="L60" s="423">
        <v>66604</v>
      </c>
      <c r="M60" s="424">
        <v>66274</v>
      </c>
      <c r="N60" s="584">
        <f>L60-M60</f>
        <v>330</v>
      </c>
      <c r="O60" s="584">
        <f t="shared" si="4"/>
        <v>33000</v>
      </c>
      <c r="P60" s="584">
        <f t="shared" si="5"/>
        <v>0.033</v>
      </c>
      <c r="Q60" s="179"/>
    </row>
    <row r="61" spans="1:17" s="691" customFormat="1" ht="22.5" customHeight="1">
      <c r="A61" s="189">
        <v>39</v>
      </c>
      <c r="B61" s="199" t="s">
        <v>213</v>
      </c>
      <c r="C61" s="191">
        <v>5269199</v>
      </c>
      <c r="D61" s="195" t="s">
        <v>12</v>
      </c>
      <c r="E61" s="308" t="s">
        <v>350</v>
      </c>
      <c r="F61" s="196">
        <v>100</v>
      </c>
      <c r="G61" s="667">
        <v>9850</v>
      </c>
      <c r="H61" s="668">
        <v>8829</v>
      </c>
      <c r="I61" s="594">
        <f>G61-H61</f>
        <v>1021</v>
      </c>
      <c r="J61" s="594">
        <f>$F61*I61</f>
        <v>102100</v>
      </c>
      <c r="K61" s="594">
        <f>J61/1000000</f>
        <v>0.1021</v>
      </c>
      <c r="L61" s="667">
        <v>8725</v>
      </c>
      <c r="M61" s="668">
        <v>7105</v>
      </c>
      <c r="N61" s="594">
        <f>L61-M61</f>
        <v>1620</v>
      </c>
      <c r="O61" s="594">
        <f>$F61*N61</f>
        <v>162000</v>
      </c>
      <c r="P61" s="594">
        <f>O61/1000000</f>
        <v>0.162</v>
      </c>
      <c r="Q61" s="781"/>
    </row>
    <row r="62" spans="1:17" ht="19.5" customHeight="1">
      <c r="A62" s="189"/>
      <c r="B62" s="197" t="s">
        <v>179</v>
      </c>
      <c r="C62" s="191"/>
      <c r="D62" s="195"/>
      <c r="E62" s="192"/>
      <c r="F62" s="196"/>
      <c r="G62" s="423"/>
      <c r="H62" s="424"/>
      <c r="I62" s="584"/>
      <c r="J62" s="584"/>
      <c r="K62" s="584"/>
      <c r="L62" s="217"/>
      <c r="M62" s="79"/>
      <c r="N62" s="584"/>
      <c r="O62" s="584"/>
      <c r="P62" s="584"/>
      <c r="Q62" s="179"/>
    </row>
    <row r="63" spans="1:17" ht="18">
      <c r="A63" s="189">
        <v>40</v>
      </c>
      <c r="B63" s="190" t="s">
        <v>180</v>
      </c>
      <c r="C63" s="191">
        <v>4865143</v>
      </c>
      <c r="D63" s="195" t="s">
        <v>12</v>
      </c>
      <c r="E63" s="192" t="s">
        <v>13</v>
      </c>
      <c r="F63" s="196">
        <v>100</v>
      </c>
      <c r="G63" s="423">
        <v>83639</v>
      </c>
      <c r="H63" s="424">
        <v>77333</v>
      </c>
      <c r="I63" s="584">
        <f>G63-H63</f>
        <v>6306</v>
      </c>
      <c r="J63" s="584">
        <f t="shared" si="1"/>
        <v>630600</v>
      </c>
      <c r="K63" s="584">
        <f t="shared" si="2"/>
        <v>0.6306</v>
      </c>
      <c r="L63" s="423">
        <v>910763</v>
      </c>
      <c r="M63" s="424">
        <v>910763</v>
      </c>
      <c r="N63" s="584">
        <f>L63-M63</f>
        <v>0</v>
      </c>
      <c r="O63" s="584">
        <f t="shared" si="4"/>
        <v>0</v>
      </c>
      <c r="P63" s="584">
        <f t="shared" si="5"/>
        <v>0</v>
      </c>
      <c r="Q63" s="550"/>
    </row>
    <row r="64" spans="1:20" ht="18" customHeight="1" thickBot="1">
      <c r="A64" s="200"/>
      <c r="B64" s="201"/>
      <c r="C64" s="202"/>
      <c r="D64" s="203"/>
      <c r="E64" s="204"/>
      <c r="F64" s="205"/>
      <c r="G64" s="206"/>
      <c r="H64" s="207"/>
      <c r="I64" s="208"/>
      <c r="J64" s="208"/>
      <c r="K64" s="208"/>
      <c r="L64" s="209"/>
      <c r="M64" s="207"/>
      <c r="N64" s="208"/>
      <c r="O64" s="208"/>
      <c r="P64" s="208"/>
      <c r="Q64" s="211"/>
      <c r="R64" s="93"/>
      <c r="S64" s="93"/>
      <c r="T64" s="93"/>
    </row>
    <row r="65" spans="1:20" ht="15.75" customHeight="1" thickTop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3"/>
      <c r="R65" s="93"/>
      <c r="S65" s="93"/>
      <c r="T65" s="93"/>
    </row>
    <row r="66" spans="1:20" ht="24" thickBot="1">
      <c r="A66" s="504" t="s">
        <v>370</v>
      </c>
      <c r="G66" s="19"/>
      <c r="H66" s="19"/>
      <c r="I66" s="56" t="s">
        <v>401</v>
      </c>
      <c r="J66" s="19"/>
      <c r="K66" s="19"/>
      <c r="L66" s="19"/>
      <c r="M66" s="19"/>
      <c r="N66" s="56" t="s">
        <v>402</v>
      </c>
      <c r="O66" s="19"/>
      <c r="P66" s="19"/>
      <c r="R66" s="93"/>
      <c r="S66" s="93"/>
      <c r="T66" s="93"/>
    </row>
    <row r="67" spans="1:20" ht="39.75" thickBot="1" thickTop="1">
      <c r="A67" s="41" t="s">
        <v>8</v>
      </c>
      <c r="B67" s="38" t="s">
        <v>9</v>
      </c>
      <c r="C67" s="39" t="s">
        <v>1</v>
      </c>
      <c r="D67" s="39" t="s">
        <v>2</v>
      </c>
      <c r="E67" s="39" t="s">
        <v>3</v>
      </c>
      <c r="F67" s="39" t="s">
        <v>10</v>
      </c>
      <c r="G67" s="41" t="str">
        <f>G5</f>
        <v>FINAL READING 01/09/2015</v>
      </c>
      <c r="H67" s="39" t="str">
        <f>H5</f>
        <v>INTIAL READING 01/08/2015</v>
      </c>
      <c r="I67" s="39" t="s">
        <v>4</v>
      </c>
      <c r="J67" s="39" t="s">
        <v>5</v>
      </c>
      <c r="K67" s="39" t="s">
        <v>6</v>
      </c>
      <c r="L67" s="41" t="str">
        <f>G67</f>
        <v>FINAL READING 01/09/2015</v>
      </c>
      <c r="M67" s="39" t="str">
        <f>H67</f>
        <v>INTIAL READING 01/08/2015</v>
      </c>
      <c r="N67" s="39" t="s">
        <v>4</v>
      </c>
      <c r="O67" s="39" t="s">
        <v>5</v>
      </c>
      <c r="P67" s="39" t="s">
        <v>6</v>
      </c>
      <c r="Q67" s="212" t="s">
        <v>313</v>
      </c>
      <c r="R67" s="93"/>
      <c r="S67" s="93"/>
      <c r="T67" s="93"/>
    </row>
    <row r="68" spans="1:20" ht="15.75" customHeight="1" thickTop="1">
      <c r="A68" s="523"/>
      <c r="B68" s="524"/>
      <c r="C68" s="524"/>
      <c r="D68" s="524"/>
      <c r="E68" s="524"/>
      <c r="F68" s="527"/>
      <c r="G68" s="524"/>
      <c r="H68" s="524"/>
      <c r="I68" s="524"/>
      <c r="J68" s="524"/>
      <c r="K68" s="527"/>
      <c r="L68" s="524"/>
      <c r="M68" s="524"/>
      <c r="N68" s="524"/>
      <c r="O68" s="524"/>
      <c r="P68" s="524"/>
      <c r="Q68" s="528"/>
      <c r="R68" s="93"/>
      <c r="S68" s="93"/>
      <c r="T68" s="93"/>
    </row>
    <row r="69" spans="1:20" ht="15.75" customHeight="1">
      <c r="A69" s="525"/>
      <c r="B69" s="388" t="s">
        <v>367</v>
      </c>
      <c r="C69" s="417"/>
      <c r="D69" s="441"/>
      <c r="E69" s="407"/>
      <c r="F69" s="196"/>
      <c r="G69" s="526"/>
      <c r="H69" s="526"/>
      <c r="I69" s="526"/>
      <c r="J69" s="526"/>
      <c r="K69" s="526"/>
      <c r="L69" s="525"/>
      <c r="M69" s="526"/>
      <c r="N69" s="526"/>
      <c r="O69" s="526"/>
      <c r="P69" s="526"/>
      <c r="Q69" s="529"/>
      <c r="R69" s="93"/>
      <c r="S69" s="93"/>
      <c r="T69" s="93"/>
    </row>
    <row r="70" spans="1:20" s="691" customFormat="1" ht="15.75" customHeight="1">
      <c r="A70" s="189">
        <v>1</v>
      </c>
      <c r="B70" s="190" t="s">
        <v>368</v>
      </c>
      <c r="C70" s="191">
        <v>4902555</v>
      </c>
      <c r="D70" s="441" t="s">
        <v>12</v>
      </c>
      <c r="E70" s="407" t="s">
        <v>350</v>
      </c>
      <c r="F70" s="196">
        <v>-75</v>
      </c>
      <c r="G70" s="426">
        <v>1524</v>
      </c>
      <c r="H70" s="427">
        <v>1446</v>
      </c>
      <c r="I70" s="343">
        <f>G70-H70</f>
        <v>78</v>
      </c>
      <c r="J70" s="343">
        <f>$F70*I70</f>
        <v>-5850</v>
      </c>
      <c r="K70" s="343">
        <f>J70/1000000</f>
        <v>-0.00585</v>
      </c>
      <c r="L70" s="426">
        <v>5983</v>
      </c>
      <c r="M70" s="427">
        <v>5077</v>
      </c>
      <c r="N70" s="343">
        <f>L70-M70</f>
        <v>906</v>
      </c>
      <c r="O70" s="343">
        <f>$F70*N70</f>
        <v>-67950</v>
      </c>
      <c r="P70" s="343">
        <f>O70/1000000</f>
        <v>-0.06795</v>
      </c>
      <c r="Q70" s="727"/>
      <c r="R70" s="111"/>
      <c r="S70" s="111"/>
      <c r="T70" s="111"/>
    </row>
    <row r="71" spans="1:20" s="769" customFormat="1" ht="15.75" customHeight="1" thickBot="1">
      <c r="A71" s="200">
        <v>2</v>
      </c>
      <c r="B71" s="681" t="s">
        <v>369</v>
      </c>
      <c r="C71" s="202">
        <v>4902581</v>
      </c>
      <c r="D71" s="772" t="s">
        <v>12</v>
      </c>
      <c r="E71" s="408" t="s">
        <v>350</v>
      </c>
      <c r="F71" s="682">
        <v>-100</v>
      </c>
      <c r="G71" s="698">
        <v>115</v>
      </c>
      <c r="H71" s="699">
        <v>59</v>
      </c>
      <c r="I71" s="773">
        <f>G71-H71</f>
        <v>56</v>
      </c>
      <c r="J71" s="773">
        <f>$F71*I71</f>
        <v>-5600</v>
      </c>
      <c r="K71" s="773">
        <f>J71/1000000</f>
        <v>-0.0056</v>
      </c>
      <c r="L71" s="698">
        <v>842</v>
      </c>
      <c r="M71" s="699">
        <v>323</v>
      </c>
      <c r="N71" s="773">
        <f>L71-M71</f>
        <v>519</v>
      </c>
      <c r="O71" s="773">
        <f>$F71*N71</f>
        <v>-51900</v>
      </c>
      <c r="P71" s="773">
        <f>O71/1000000</f>
        <v>-0.0519</v>
      </c>
      <c r="Q71" s="774"/>
      <c r="R71" s="310"/>
      <c r="S71" s="310"/>
      <c r="T71" s="310"/>
    </row>
    <row r="72" spans="1:20" ht="15.75" customHeight="1" thickTop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3"/>
      <c r="R72" s="93"/>
      <c r="S72" s="93"/>
      <c r="T72" s="93"/>
    </row>
    <row r="73" spans="1:20" ht="15.7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3"/>
      <c r="R73" s="93"/>
      <c r="S73" s="93"/>
      <c r="T73" s="93"/>
    </row>
    <row r="74" spans="1:16" ht="25.5" customHeight="1">
      <c r="A74" s="210" t="s">
        <v>342</v>
      </c>
      <c r="B74" s="90"/>
      <c r="C74" s="91"/>
      <c r="D74" s="90"/>
      <c r="E74" s="90"/>
      <c r="F74" s="90"/>
      <c r="G74" s="90"/>
      <c r="H74" s="90"/>
      <c r="I74" s="90"/>
      <c r="J74" s="90"/>
      <c r="K74" s="647">
        <f>SUM(K9:K64)+SUM(K70:K71)-K33</f>
        <v>2.7648750000000004</v>
      </c>
      <c r="L74" s="648"/>
      <c r="M74" s="648"/>
      <c r="N74" s="648"/>
      <c r="O74" s="648"/>
      <c r="P74" s="647">
        <f>SUM(P9:P64)+SUM(P70:P71)-P33</f>
        <v>5.933125000000002</v>
      </c>
    </row>
    <row r="75" spans="1:16" ht="12.7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1:16" ht="9.7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12.75" hidden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23.25" customHeight="1" thickBot="1">
      <c r="A78" s="90"/>
      <c r="B78" s="90"/>
      <c r="C78" s="294"/>
      <c r="D78" s="90"/>
      <c r="E78" s="90"/>
      <c r="F78" s="90"/>
      <c r="G78" s="90"/>
      <c r="H78" s="90"/>
      <c r="I78" s="90"/>
      <c r="J78" s="296"/>
      <c r="K78" s="311" t="s">
        <v>343</v>
      </c>
      <c r="L78" s="90"/>
      <c r="M78" s="90"/>
      <c r="N78" s="90"/>
      <c r="O78" s="90"/>
      <c r="P78" s="311" t="s">
        <v>344</v>
      </c>
    </row>
    <row r="79" spans="1:17" ht="20.25">
      <c r="A79" s="291"/>
      <c r="B79" s="292"/>
      <c r="C79" s="210"/>
      <c r="D79" s="57"/>
      <c r="E79" s="57"/>
      <c r="F79" s="57"/>
      <c r="G79" s="57"/>
      <c r="H79" s="57"/>
      <c r="I79" s="57"/>
      <c r="J79" s="293"/>
      <c r="K79" s="292"/>
      <c r="L79" s="292"/>
      <c r="M79" s="292"/>
      <c r="N79" s="292"/>
      <c r="O79" s="292"/>
      <c r="P79" s="292"/>
      <c r="Q79" s="58"/>
    </row>
    <row r="80" spans="1:17" ht="20.25">
      <c r="A80" s="295"/>
      <c r="B80" s="210" t="s">
        <v>340</v>
      </c>
      <c r="C80" s="210"/>
      <c r="D80" s="286"/>
      <c r="E80" s="286"/>
      <c r="F80" s="286"/>
      <c r="G80" s="286"/>
      <c r="H80" s="286"/>
      <c r="I80" s="286"/>
      <c r="J80" s="286"/>
      <c r="K80" s="649">
        <f>K74</f>
        <v>2.7648750000000004</v>
      </c>
      <c r="L80" s="650"/>
      <c r="M80" s="650"/>
      <c r="N80" s="650"/>
      <c r="O80" s="650"/>
      <c r="P80" s="649">
        <f>P74</f>
        <v>5.933125000000002</v>
      </c>
      <c r="Q80" s="59"/>
    </row>
    <row r="81" spans="1:17" ht="20.25">
      <c r="A81" s="295"/>
      <c r="B81" s="210"/>
      <c r="C81" s="210"/>
      <c r="D81" s="286"/>
      <c r="E81" s="286"/>
      <c r="F81" s="286"/>
      <c r="G81" s="286"/>
      <c r="H81" s="286"/>
      <c r="I81" s="288"/>
      <c r="J81" s="129"/>
      <c r="K81" s="78"/>
      <c r="L81" s="78"/>
      <c r="M81" s="78"/>
      <c r="N81" s="78"/>
      <c r="O81" s="78"/>
      <c r="P81" s="78"/>
      <c r="Q81" s="59"/>
    </row>
    <row r="82" spans="1:17" ht="20.25">
      <c r="A82" s="295"/>
      <c r="B82" s="210" t="s">
        <v>333</v>
      </c>
      <c r="C82" s="210"/>
      <c r="D82" s="286"/>
      <c r="E82" s="286"/>
      <c r="F82" s="286"/>
      <c r="G82" s="286"/>
      <c r="H82" s="286"/>
      <c r="I82" s="286"/>
      <c r="J82" s="286"/>
      <c r="K82" s="649">
        <f>'STEPPED UP GENCO'!K45</f>
        <v>0.009485372700000001</v>
      </c>
      <c r="L82" s="649"/>
      <c r="M82" s="649"/>
      <c r="N82" s="649"/>
      <c r="O82" s="649"/>
      <c r="P82" s="649">
        <f>'STEPPED UP GENCO'!P45</f>
        <v>-0.21402007455</v>
      </c>
      <c r="Q82" s="59"/>
    </row>
    <row r="83" spans="1:17" ht="20.25">
      <c r="A83" s="295"/>
      <c r="B83" s="210"/>
      <c r="C83" s="210"/>
      <c r="D83" s="289"/>
      <c r="E83" s="289"/>
      <c r="F83" s="289"/>
      <c r="G83" s="289"/>
      <c r="H83" s="289"/>
      <c r="I83" s="290"/>
      <c r="J83" s="285"/>
      <c r="K83" s="19"/>
      <c r="L83" s="19"/>
      <c r="M83" s="19"/>
      <c r="N83" s="19"/>
      <c r="O83" s="19"/>
      <c r="P83" s="19"/>
      <c r="Q83" s="59"/>
    </row>
    <row r="84" spans="1:17" ht="20.25">
      <c r="A84" s="295"/>
      <c r="B84" s="210" t="s">
        <v>341</v>
      </c>
      <c r="C84" s="210"/>
      <c r="D84" s="19"/>
      <c r="E84" s="19"/>
      <c r="F84" s="19"/>
      <c r="G84" s="19"/>
      <c r="H84" s="19"/>
      <c r="I84" s="19"/>
      <c r="J84" s="19"/>
      <c r="K84" s="298">
        <f>SUM(K80:K83)</f>
        <v>2.7743603727000004</v>
      </c>
      <c r="L84" s="19"/>
      <c r="M84" s="19"/>
      <c r="N84" s="19"/>
      <c r="O84" s="19"/>
      <c r="P84" s="483">
        <f>SUM(P80:P83)</f>
        <v>5.719104925450003</v>
      </c>
      <c r="Q84" s="59"/>
    </row>
    <row r="85" spans="1:17" ht="20.25">
      <c r="A85" s="273"/>
      <c r="B85" s="19"/>
      <c r="C85" s="210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59"/>
    </row>
    <row r="86" spans="1:17" ht="13.5" thickBot="1">
      <c r="A86" s="274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185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18">
      <selection activeCell="L15" sqref="L15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240</v>
      </c>
    </row>
    <row r="2" spans="1:17" ht="23.25" customHeight="1">
      <c r="A2" s="2" t="s">
        <v>241</v>
      </c>
      <c r="P2" s="340" t="str">
        <f>NDPL!Q1</f>
        <v>AUGUST-2015</v>
      </c>
      <c r="Q2" s="340"/>
    </row>
    <row r="3" ht="23.25">
      <c r="A3" s="221" t="s">
        <v>217</v>
      </c>
    </row>
    <row r="4" spans="1:16" ht="24" thickBot="1">
      <c r="A4" s="3"/>
      <c r="G4" s="19"/>
      <c r="H4" s="19"/>
      <c r="I4" s="56" t="s">
        <v>401</v>
      </c>
      <c r="J4" s="19"/>
      <c r="K4" s="19"/>
      <c r="L4" s="19"/>
      <c r="M4" s="19"/>
      <c r="N4" s="56" t="s">
        <v>402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01/09/2015</v>
      </c>
      <c r="H5" s="39" t="str">
        <f>NDPL!H5</f>
        <v>INTIAL READING 01/08/2015</v>
      </c>
      <c r="I5" s="39" t="s">
        <v>4</v>
      </c>
      <c r="J5" s="39" t="s">
        <v>5</v>
      </c>
      <c r="K5" s="39" t="s">
        <v>6</v>
      </c>
      <c r="L5" s="41" t="str">
        <f>NDPL!G5</f>
        <v>FINAL READING 01/09/2015</v>
      </c>
      <c r="M5" s="39" t="str">
        <f>NDPL!H5</f>
        <v>INTIAL READING 01/08/2015</v>
      </c>
      <c r="N5" s="39" t="s">
        <v>4</v>
      </c>
      <c r="O5" s="39" t="s">
        <v>5</v>
      </c>
      <c r="P5" s="39" t="s">
        <v>6</v>
      </c>
      <c r="Q5" s="212" t="s">
        <v>313</v>
      </c>
    </row>
    <row r="6" ht="14.25" thickBot="1" thickTop="1"/>
    <row r="7" spans="1:17" ht="24" customHeight="1" thickTop="1">
      <c r="A7" s="571" t="s">
        <v>234</v>
      </c>
      <c r="B7" s="69"/>
      <c r="C7" s="70"/>
      <c r="D7" s="70"/>
      <c r="E7" s="70"/>
      <c r="F7" s="70"/>
      <c r="G7" s="73"/>
      <c r="H7" s="72"/>
      <c r="I7" s="72"/>
      <c r="J7" s="72"/>
      <c r="K7" s="623"/>
      <c r="L7" s="553"/>
      <c r="M7" s="508"/>
      <c r="N7" s="72"/>
      <c r="O7" s="72"/>
      <c r="P7" s="634"/>
      <c r="Q7" s="178"/>
    </row>
    <row r="8" spans="1:17" ht="24" customHeight="1">
      <c r="A8" s="320" t="s">
        <v>218</v>
      </c>
      <c r="B8" s="220"/>
      <c r="C8" s="220"/>
      <c r="D8" s="220"/>
      <c r="E8" s="220"/>
      <c r="F8" s="220"/>
      <c r="G8" s="127"/>
      <c r="H8" s="78"/>
      <c r="I8" s="79"/>
      <c r="J8" s="79"/>
      <c r="K8" s="624"/>
      <c r="L8" s="217"/>
      <c r="M8" s="79"/>
      <c r="N8" s="79"/>
      <c r="O8" s="79"/>
      <c r="P8" s="635"/>
      <c r="Q8" s="179"/>
    </row>
    <row r="9" spans="1:17" ht="24" customHeight="1">
      <c r="A9" s="570" t="s">
        <v>219</v>
      </c>
      <c r="B9" s="220"/>
      <c r="C9" s="220"/>
      <c r="D9" s="220"/>
      <c r="E9" s="220"/>
      <c r="F9" s="220"/>
      <c r="G9" s="127"/>
      <c r="H9" s="78"/>
      <c r="I9" s="79"/>
      <c r="J9" s="79"/>
      <c r="K9" s="624"/>
      <c r="L9" s="217"/>
      <c r="M9" s="79"/>
      <c r="N9" s="79"/>
      <c r="O9" s="79"/>
      <c r="P9" s="635"/>
      <c r="Q9" s="179"/>
    </row>
    <row r="10" spans="1:17" ht="24" customHeight="1">
      <c r="A10" s="319">
        <v>1</v>
      </c>
      <c r="B10" s="322" t="s">
        <v>237</v>
      </c>
      <c r="C10" s="560">
        <v>4864848</v>
      </c>
      <c r="D10" s="324" t="s">
        <v>12</v>
      </c>
      <c r="E10" s="323" t="s">
        <v>350</v>
      </c>
      <c r="F10" s="324">
        <v>1000</v>
      </c>
      <c r="G10" s="596">
        <v>2416</v>
      </c>
      <c r="H10" s="597">
        <v>2416</v>
      </c>
      <c r="I10" s="565">
        <f aca="true" t="shared" si="0" ref="I10:I15">G10-H10</f>
        <v>0</v>
      </c>
      <c r="J10" s="565">
        <f aca="true" t="shared" si="1" ref="J10:J34">$F10*I10</f>
        <v>0</v>
      </c>
      <c r="K10" s="625">
        <f aca="true" t="shared" si="2" ref="K10:K34">J10/1000000</f>
        <v>0</v>
      </c>
      <c r="L10" s="596">
        <v>30122</v>
      </c>
      <c r="M10" s="597">
        <v>29753</v>
      </c>
      <c r="N10" s="565">
        <f aca="true" t="shared" si="3" ref="N10:N15">L10-M10</f>
        <v>369</v>
      </c>
      <c r="O10" s="565">
        <f aca="true" t="shared" si="4" ref="O10:O34">$F10*N10</f>
        <v>369000</v>
      </c>
      <c r="P10" s="636">
        <f aca="true" t="shared" si="5" ref="P10:P34">O10/1000000</f>
        <v>0.369</v>
      </c>
      <c r="Q10" s="179"/>
    </row>
    <row r="11" spans="1:17" ht="24" customHeight="1">
      <c r="A11" s="319">
        <v>2</v>
      </c>
      <c r="B11" s="322" t="s">
        <v>238</v>
      </c>
      <c r="C11" s="560">
        <v>4864849</v>
      </c>
      <c r="D11" s="324" t="s">
        <v>12</v>
      </c>
      <c r="E11" s="323" t="s">
        <v>350</v>
      </c>
      <c r="F11" s="324">
        <v>1000</v>
      </c>
      <c r="G11" s="596">
        <v>1482</v>
      </c>
      <c r="H11" s="597">
        <v>1482</v>
      </c>
      <c r="I11" s="565">
        <f t="shared" si="0"/>
        <v>0</v>
      </c>
      <c r="J11" s="565">
        <f t="shared" si="1"/>
        <v>0</v>
      </c>
      <c r="K11" s="625">
        <f t="shared" si="2"/>
        <v>0</v>
      </c>
      <c r="L11" s="596">
        <v>31611</v>
      </c>
      <c r="M11" s="597">
        <v>31215</v>
      </c>
      <c r="N11" s="565">
        <f t="shared" si="3"/>
        <v>396</v>
      </c>
      <c r="O11" s="565">
        <f t="shared" si="4"/>
        <v>396000</v>
      </c>
      <c r="P11" s="636">
        <f t="shared" si="5"/>
        <v>0.396</v>
      </c>
      <c r="Q11" s="179"/>
    </row>
    <row r="12" spans="1:17" ht="24" customHeight="1">
      <c r="A12" s="319">
        <v>3</v>
      </c>
      <c r="B12" s="322" t="s">
        <v>220</v>
      </c>
      <c r="C12" s="560">
        <v>4864846</v>
      </c>
      <c r="D12" s="324" t="s">
        <v>12</v>
      </c>
      <c r="E12" s="323" t="s">
        <v>350</v>
      </c>
      <c r="F12" s="324">
        <v>1000</v>
      </c>
      <c r="G12" s="596">
        <v>3919</v>
      </c>
      <c r="H12" s="597">
        <v>3919</v>
      </c>
      <c r="I12" s="565">
        <f t="shared" si="0"/>
        <v>0</v>
      </c>
      <c r="J12" s="565">
        <f t="shared" si="1"/>
        <v>0</v>
      </c>
      <c r="K12" s="625">
        <f t="shared" si="2"/>
        <v>0</v>
      </c>
      <c r="L12" s="596">
        <v>38748</v>
      </c>
      <c r="M12" s="597">
        <v>38247</v>
      </c>
      <c r="N12" s="565">
        <f t="shared" si="3"/>
        <v>501</v>
      </c>
      <c r="O12" s="565">
        <f t="shared" si="4"/>
        <v>501000</v>
      </c>
      <c r="P12" s="636">
        <f t="shared" si="5"/>
        <v>0.501</v>
      </c>
      <c r="Q12" s="179"/>
    </row>
    <row r="13" spans="1:17" s="691" customFormat="1" ht="24" customHeight="1">
      <c r="A13" s="319">
        <v>4</v>
      </c>
      <c r="B13" s="322" t="s">
        <v>221</v>
      </c>
      <c r="C13" s="560">
        <v>4864828</v>
      </c>
      <c r="D13" s="324" t="s">
        <v>12</v>
      </c>
      <c r="E13" s="323" t="s">
        <v>350</v>
      </c>
      <c r="F13" s="324">
        <v>133.333</v>
      </c>
      <c r="G13" s="684">
        <v>3</v>
      </c>
      <c r="H13" s="685">
        <v>3</v>
      </c>
      <c r="I13" s="686">
        <f>G13-H13</f>
        <v>0</v>
      </c>
      <c r="J13" s="686">
        <f>$F13*I13</f>
        <v>0</v>
      </c>
      <c r="K13" s="731">
        <f>J13/1000000</f>
        <v>0</v>
      </c>
      <c r="L13" s="684">
        <v>9224</v>
      </c>
      <c r="M13" s="685">
        <v>7895</v>
      </c>
      <c r="N13" s="686">
        <f>L13-M13</f>
        <v>1329</v>
      </c>
      <c r="O13" s="686">
        <f>$F13*N13</f>
        <v>177199.557</v>
      </c>
      <c r="P13" s="732">
        <f>O13/1000000</f>
        <v>0.177199557</v>
      </c>
      <c r="Q13" s="700"/>
    </row>
    <row r="14" spans="1:17" s="752" customFormat="1" ht="24" customHeight="1">
      <c r="A14" s="753">
        <v>5</v>
      </c>
      <c r="B14" s="754" t="s">
        <v>410</v>
      </c>
      <c r="C14" s="755">
        <v>4864850</v>
      </c>
      <c r="D14" s="756" t="s">
        <v>12</v>
      </c>
      <c r="E14" s="757" t="s">
        <v>350</v>
      </c>
      <c r="F14" s="756">
        <v>1000</v>
      </c>
      <c r="G14" s="758">
        <v>5327</v>
      </c>
      <c r="H14" s="759">
        <v>5327</v>
      </c>
      <c r="I14" s="760">
        <f t="shared" si="0"/>
        <v>0</v>
      </c>
      <c r="J14" s="760">
        <f t="shared" si="1"/>
        <v>0</v>
      </c>
      <c r="K14" s="761">
        <f t="shared" si="2"/>
        <v>0</v>
      </c>
      <c r="L14" s="758">
        <v>11023</v>
      </c>
      <c r="M14" s="759">
        <v>11023</v>
      </c>
      <c r="N14" s="760">
        <f t="shared" si="3"/>
        <v>0</v>
      </c>
      <c r="O14" s="760">
        <f t="shared" si="4"/>
        <v>0</v>
      </c>
      <c r="P14" s="762">
        <f t="shared" si="5"/>
        <v>0</v>
      </c>
      <c r="Q14" s="751"/>
    </row>
    <row r="15" spans="1:17" s="691" customFormat="1" ht="24" customHeight="1">
      <c r="A15" s="319">
        <v>6</v>
      </c>
      <c r="B15" s="322" t="s">
        <v>409</v>
      </c>
      <c r="C15" s="560">
        <v>4864900</v>
      </c>
      <c r="D15" s="324" t="s">
        <v>12</v>
      </c>
      <c r="E15" s="323" t="s">
        <v>350</v>
      </c>
      <c r="F15" s="324">
        <v>500</v>
      </c>
      <c r="G15" s="684">
        <v>12358</v>
      </c>
      <c r="H15" s="685">
        <v>12358</v>
      </c>
      <c r="I15" s="686">
        <f t="shared" si="0"/>
        <v>0</v>
      </c>
      <c r="J15" s="686">
        <f>$F15*I15</f>
        <v>0</v>
      </c>
      <c r="K15" s="731">
        <f>J15/1000000</f>
        <v>0</v>
      </c>
      <c r="L15" s="684">
        <v>60036</v>
      </c>
      <c r="M15" s="685">
        <v>59584</v>
      </c>
      <c r="N15" s="686">
        <f t="shared" si="3"/>
        <v>452</v>
      </c>
      <c r="O15" s="686">
        <f>$F15*N15</f>
        <v>226000</v>
      </c>
      <c r="P15" s="732">
        <f>O15/1000000</f>
        <v>0.226</v>
      </c>
      <c r="Q15" s="700"/>
    </row>
    <row r="16" spans="1:17" ht="24" customHeight="1">
      <c r="A16" s="568" t="s">
        <v>222</v>
      </c>
      <c r="B16" s="325"/>
      <c r="C16" s="561"/>
      <c r="D16" s="326"/>
      <c r="E16" s="325"/>
      <c r="F16" s="326"/>
      <c r="G16" s="566"/>
      <c r="H16" s="565"/>
      <c r="I16" s="565"/>
      <c r="J16" s="565"/>
      <c r="K16" s="625"/>
      <c r="L16" s="566"/>
      <c r="M16" s="565"/>
      <c r="N16" s="565"/>
      <c r="O16" s="565"/>
      <c r="P16" s="636"/>
      <c r="Q16" s="179"/>
    </row>
    <row r="17" spans="1:17" ht="24" customHeight="1">
      <c r="A17" s="569">
        <v>7</v>
      </c>
      <c r="B17" s="325" t="s">
        <v>239</v>
      </c>
      <c r="C17" s="561">
        <v>4864804</v>
      </c>
      <c r="D17" s="326" t="s">
        <v>12</v>
      </c>
      <c r="E17" s="323" t="s">
        <v>350</v>
      </c>
      <c r="F17" s="326">
        <v>100</v>
      </c>
      <c r="G17" s="596">
        <v>995207</v>
      </c>
      <c r="H17" s="597">
        <v>995207</v>
      </c>
      <c r="I17" s="565">
        <f>G17-H17</f>
        <v>0</v>
      </c>
      <c r="J17" s="565">
        <f t="shared" si="1"/>
        <v>0</v>
      </c>
      <c r="K17" s="625">
        <f t="shared" si="2"/>
        <v>0</v>
      </c>
      <c r="L17" s="596">
        <v>999945</v>
      </c>
      <c r="M17" s="597">
        <v>999945</v>
      </c>
      <c r="N17" s="565">
        <f>L17-M17</f>
        <v>0</v>
      </c>
      <c r="O17" s="565">
        <f t="shared" si="4"/>
        <v>0</v>
      </c>
      <c r="P17" s="636">
        <f t="shared" si="5"/>
        <v>0</v>
      </c>
      <c r="Q17" s="179"/>
    </row>
    <row r="18" spans="1:17" ht="24" customHeight="1">
      <c r="A18" s="569">
        <v>8</v>
      </c>
      <c r="B18" s="325" t="s">
        <v>238</v>
      </c>
      <c r="C18" s="561">
        <v>4865163</v>
      </c>
      <c r="D18" s="326" t="s">
        <v>12</v>
      </c>
      <c r="E18" s="323" t="s">
        <v>350</v>
      </c>
      <c r="F18" s="326">
        <v>100</v>
      </c>
      <c r="G18" s="596">
        <v>996175</v>
      </c>
      <c r="H18" s="597">
        <v>996176</v>
      </c>
      <c r="I18" s="565">
        <f>G18-H18</f>
        <v>-1</v>
      </c>
      <c r="J18" s="565">
        <f t="shared" si="1"/>
        <v>-100</v>
      </c>
      <c r="K18" s="625">
        <f t="shared" si="2"/>
        <v>-0.0001</v>
      </c>
      <c r="L18" s="596">
        <v>999857</v>
      </c>
      <c r="M18" s="597">
        <v>999787</v>
      </c>
      <c r="N18" s="565">
        <f>L18-M18</f>
        <v>70</v>
      </c>
      <c r="O18" s="565">
        <f t="shared" si="4"/>
        <v>7000</v>
      </c>
      <c r="P18" s="636">
        <f t="shared" si="5"/>
        <v>0.007</v>
      </c>
      <c r="Q18" s="179"/>
    </row>
    <row r="19" spans="1:17" ht="24" customHeight="1">
      <c r="A19" s="327"/>
      <c r="B19" s="325"/>
      <c r="C19" s="561"/>
      <c r="D19" s="326"/>
      <c r="E19" s="107"/>
      <c r="F19" s="326"/>
      <c r="G19" s="217"/>
      <c r="H19" s="79"/>
      <c r="I19" s="79"/>
      <c r="J19" s="79"/>
      <c r="K19" s="624"/>
      <c r="L19" s="217"/>
      <c r="M19" s="79"/>
      <c r="N19" s="79"/>
      <c r="O19" s="79"/>
      <c r="P19" s="635"/>
      <c r="Q19" s="179"/>
    </row>
    <row r="20" spans="1:17" ht="24" customHeight="1">
      <c r="A20" s="327"/>
      <c r="B20" s="331" t="s">
        <v>233</v>
      </c>
      <c r="C20" s="562"/>
      <c r="D20" s="326"/>
      <c r="E20" s="325"/>
      <c r="F20" s="328"/>
      <c r="G20" s="217"/>
      <c r="H20" s="79"/>
      <c r="I20" s="79"/>
      <c r="J20" s="79"/>
      <c r="K20" s="626">
        <f>SUM(K10:K18)</f>
        <v>-0.0001</v>
      </c>
      <c r="L20" s="554"/>
      <c r="M20" s="317"/>
      <c r="N20" s="317"/>
      <c r="O20" s="317"/>
      <c r="P20" s="637">
        <f>SUM(P10:P18)</f>
        <v>1.676199557</v>
      </c>
      <c r="Q20" s="179"/>
    </row>
    <row r="21" spans="1:17" ht="24" customHeight="1">
      <c r="A21" s="327"/>
      <c r="B21" s="219"/>
      <c r="C21" s="562"/>
      <c r="D21" s="326"/>
      <c r="E21" s="325"/>
      <c r="F21" s="328"/>
      <c r="G21" s="217"/>
      <c r="H21" s="79"/>
      <c r="I21" s="79"/>
      <c r="J21" s="79"/>
      <c r="K21" s="627"/>
      <c r="L21" s="217"/>
      <c r="M21" s="79"/>
      <c r="N21" s="79"/>
      <c r="O21" s="79"/>
      <c r="P21" s="638"/>
      <c r="Q21" s="179"/>
    </row>
    <row r="22" spans="1:17" ht="24" customHeight="1">
      <c r="A22" s="568" t="s">
        <v>223</v>
      </c>
      <c r="B22" s="220"/>
      <c r="C22" s="318"/>
      <c r="D22" s="328"/>
      <c r="E22" s="220"/>
      <c r="F22" s="328"/>
      <c r="G22" s="217"/>
      <c r="H22" s="79"/>
      <c r="I22" s="79"/>
      <c r="J22" s="79"/>
      <c r="K22" s="624"/>
      <c r="L22" s="217"/>
      <c r="M22" s="79"/>
      <c r="N22" s="79"/>
      <c r="O22" s="79"/>
      <c r="P22" s="635"/>
      <c r="Q22" s="179"/>
    </row>
    <row r="23" spans="1:17" ht="24" customHeight="1">
      <c r="A23" s="327"/>
      <c r="B23" s="220"/>
      <c r="C23" s="318"/>
      <c r="D23" s="328"/>
      <c r="E23" s="220"/>
      <c r="F23" s="328"/>
      <c r="G23" s="217"/>
      <c r="H23" s="79"/>
      <c r="I23" s="79"/>
      <c r="J23" s="79"/>
      <c r="K23" s="624"/>
      <c r="L23" s="217"/>
      <c r="M23" s="79"/>
      <c r="N23" s="79"/>
      <c r="O23" s="79"/>
      <c r="P23" s="635"/>
      <c r="Q23" s="179"/>
    </row>
    <row r="24" spans="1:17" s="691" customFormat="1" ht="24" customHeight="1">
      <c r="A24" s="319">
        <v>9</v>
      </c>
      <c r="B24" s="107" t="s">
        <v>224</v>
      </c>
      <c r="C24" s="560">
        <v>4865065</v>
      </c>
      <c r="D24" s="351" t="s">
        <v>12</v>
      </c>
      <c r="E24" s="323" t="s">
        <v>350</v>
      </c>
      <c r="F24" s="324">
        <v>100</v>
      </c>
      <c r="G24" s="684">
        <v>3437</v>
      </c>
      <c r="H24" s="685">
        <v>3437</v>
      </c>
      <c r="I24" s="686">
        <f aca="true" t="shared" si="6" ref="I24:I30">G24-H24</f>
        <v>0</v>
      </c>
      <c r="J24" s="686">
        <f t="shared" si="1"/>
        <v>0</v>
      </c>
      <c r="K24" s="731">
        <f t="shared" si="2"/>
        <v>0</v>
      </c>
      <c r="L24" s="684">
        <v>34364</v>
      </c>
      <c r="M24" s="685">
        <v>34364</v>
      </c>
      <c r="N24" s="686">
        <f aca="true" t="shared" si="7" ref="N24:N30">L24-M24</f>
        <v>0</v>
      </c>
      <c r="O24" s="686">
        <f t="shared" si="4"/>
        <v>0</v>
      </c>
      <c r="P24" s="732">
        <f t="shared" si="5"/>
        <v>0</v>
      </c>
      <c r="Q24" s="700"/>
    </row>
    <row r="25" spans="1:17" s="691" customFormat="1" ht="24" customHeight="1">
      <c r="A25" s="319">
        <v>10</v>
      </c>
      <c r="B25" s="107" t="s">
        <v>225</v>
      </c>
      <c r="C25" s="560">
        <v>4865066</v>
      </c>
      <c r="D25" s="351" t="s">
        <v>12</v>
      </c>
      <c r="E25" s="323" t="s">
        <v>350</v>
      </c>
      <c r="F25" s="324">
        <v>100</v>
      </c>
      <c r="G25" s="684">
        <v>54009</v>
      </c>
      <c r="H25" s="685">
        <v>53621</v>
      </c>
      <c r="I25" s="686">
        <f t="shared" si="6"/>
        <v>388</v>
      </c>
      <c r="J25" s="686">
        <f t="shared" si="1"/>
        <v>38800</v>
      </c>
      <c r="K25" s="731">
        <f t="shared" si="2"/>
        <v>0.0388</v>
      </c>
      <c r="L25" s="684">
        <v>79556</v>
      </c>
      <c r="M25" s="685">
        <v>78802</v>
      </c>
      <c r="N25" s="686">
        <f t="shared" si="7"/>
        <v>754</v>
      </c>
      <c r="O25" s="686">
        <f t="shared" si="4"/>
        <v>75400</v>
      </c>
      <c r="P25" s="732">
        <f t="shared" si="5"/>
        <v>0.0754</v>
      </c>
      <c r="Q25" s="700"/>
    </row>
    <row r="26" spans="1:17" s="691" customFormat="1" ht="24" customHeight="1">
      <c r="A26" s="319">
        <v>11</v>
      </c>
      <c r="B26" s="107" t="s">
        <v>226</v>
      </c>
      <c r="C26" s="560">
        <v>4865067</v>
      </c>
      <c r="D26" s="351" t="s">
        <v>12</v>
      </c>
      <c r="E26" s="323" t="s">
        <v>350</v>
      </c>
      <c r="F26" s="324">
        <v>100</v>
      </c>
      <c r="G26" s="684">
        <v>76635</v>
      </c>
      <c r="H26" s="685">
        <v>76635</v>
      </c>
      <c r="I26" s="686">
        <f t="shared" si="6"/>
        <v>0</v>
      </c>
      <c r="J26" s="686">
        <f t="shared" si="1"/>
        <v>0</v>
      </c>
      <c r="K26" s="731">
        <f t="shared" si="2"/>
        <v>0</v>
      </c>
      <c r="L26" s="684">
        <v>13217</v>
      </c>
      <c r="M26" s="685">
        <v>13217</v>
      </c>
      <c r="N26" s="686">
        <f t="shared" si="7"/>
        <v>0</v>
      </c>
      <c r="O26" s="686">
        <f t="shared" si="4"/>
        <v>0</v>
      </c>
      <c r="P26" s="732">
        <f t="shared" si="5"/>
        <v>0</v>
      </c>
      <c r="Q26" s="700"/>
    </row>
    <row r="27" spans="1:17" s="691" customFormat="1" ht="24" customHeight="1">
      <c r="A27" s="319">
        <v>12</v>
      </c>
      <c r="B27" s="107" t="s">
        <v>227</v>
      </c>
      <c r="C27" s="560">
        <v>4865078</v>
      </c>
      <c r="D27" s="351" t="s">
        <v>12</v>
      </c>
      <c r="E27" s="323" t="s">
        <v>350</v>
      </c>
      <c r="F27" s="324">
        <v>100</v>
      </c>
      <c r="G27" s="684">
        <v>52316</v>
      </c>
      <c r="H27" s="685">
        <v>52291</v>
      </c>
      <c r="I27" s="686">
        <f t="shared" si="6"/>
        <v>25</v>
      </c>
      <c r="J27" s="686">
        <f t="shared" si="1"/>
        <v>2500</v>
      </c>
      <c r="K27" s="731">
        <f t="shared" si="2"/>
        <v>0.0025</v>
      </c>
      <c r="L27" s="684">
        <v>79090</v>
      </c>
      <c r="M27" s="685">
        <v>77600</v>
      </c>
      <c r="N27" s="686">
        <f t="shared" si="7"/>
        <v>1490</v>
      </c>
      <c r="O27" s="686">
        <f t="shared" si="4"/>
        <v>149000</v>
      </c>
      <c r="P27" s="732">
        <f t="shared" si="5"/>
        <v>0.149</v>
      </c>
      <c r="Q27" s="700"/>
    </row>
    <row r="28" spans="1:17" s="691" customFormat="1" ht="24" customHeight="1">
      <c r="A28" s="319">
        <v>13</v>
      </c>
      <c r="B28" s="107" t="s">
        <v>227</v>
      </c>
      <c r="C28" s="361">
        <v>4865079</v>
      </c>
      <c r="D28" s="782" t="s">
        <v>12</v>
      </c>
      <c r="E28" s="323" t="s">
        <v>350</v>
      </c>
      <c r="F28" s="783">
        <v>100</v>
      </c>
      <c r="G28" s="684">
        <v>999989</v>
      </c>
      <c r="H28" s="685">
        <v>999989</v>
      </c>
      <c r="I28" s="686">
        <f t="shared" si="6"/>
        <v>0</v>
      </c>
      <c r="J28" s="686">
        <f t="shared" si="1"/>
        <v>0</v>
      </c>
      <c r="K28" s="731">
        <f t="shared" si="2"/>
        <v>0</v>
      </c>
      <c r="L28" s="684">
        <v>20273</v>
      </c>
      <c r="M28" s="685">
        <v>20273</v>
      </c>
      <c r="N28" s="686">
        <f t="shared" si="7"/>
        <v>0</v>
      </c>
      <c r="O28" s="686">
        <f t="shared" si="4"/>
        <v>0</v>
      </c>
      <c r="P28" s="732">
        <f t="shared" si="5"/>
        <v>0</v>
      </c>
      <c r="Q28" s="700"/>
    </row>
    <row r="29" spans="1:17" s="691" customFormat="1" ht="24" customHeight="1">
      <c r="A29" s="319">
        <v>14</v>
      </c>
      <c r="B29" s="107" t="s">
        <v>228</v>
      </c>
      <c r="C29" s="560">
        <v>4902552</v>
      </c>
      <c r="D29" s="351" t="s">
        <v>12</v>
      </c>
      <c r="E29" s="323" t="s">
        <v>350</v>
      </c>
      <c r="F29" s="778">
        <v>75</v>
      </c>
      <c r="G29" s="684">
        <v>0</v>
      </c>
      <c r="H29" s="685">
        <v>0</v>
      </c>
      <c r="I29" s="686">
        <f>G29-H29</f>
        <v>0</v>
      </c>
      <c r="J29" s="686">
        <f>$F29*I29</f>
        <v>0</v>
      </c>
      <c r="K29" s="731">
        <f>J29/1000000</f>
        <v>0</v>
      </c>
      <c r="L29" s="684">
        <v>28</v>
      </c>
      <c r="M29" s="685">
        <v>28</v>
      </c>
      <c r="N29" s="686">
        <f>L29-M29</f>
        <v>0</v>
      </c>
      <c r="O29" s="686">
        <f>$F29*N29</f>
        <v>0</v>
      </c>
      <c r="P29" s="732">
        <f>O29/1000000</f>
        <v>0</v>
      </c>
      <c r="Q29" s="700"/>
    </row>
    <row r="30" spans="1:17" s="691" customFormat="1" ht="24" customHeight="1">
      <c r="A30" s="319">
        <v>15</v>
      </c>
      <c r="B30" s="107" t="s">
        <v>228</v>
      </c>
      <c r="C30" s="560">
        <v>4865075</v>
      </c>
      <c r="D30" s="351" t="s">
        <v>12</v>
      </c>
      <c r="E30" s="323" t="s">
        <v>350</v>
      </c>
      <c r="F30" s="324">
        <v>100</v>
      </c>
      <c r="G30" s="684">
        <v>9375</v>
      </c>
      <c r="H30" s="685">
        <v>9375</v>
      </c>
      <c r="I30" s="686">
        <f t="shared" si="6"/>
        <v>0</v>
      </c>
      <c r="J30" s="686">
        <f t="shared" si="1"/>
        <v>0</v>
      </c>
      <c r="K30" s="731">
        <f t="shared" si="2"/>
        <v>0</v>
      </c>
      <c r="L30" s="684">
        <v>3105</v>
      </c>
      <c r="M30" s="685">
        <v>3093</v>
      </c>
      <c r="N30" s="686">
        <f t="shared" si="7"/>
        <v>12</v>
      </c>
      <c r="O30" s="686">
        <f t="shared" si="4"/>
        <v>1200</v>
      </c>
      <c r="P30" s="732">
        <f t="shared" si="5"/>
        <v>0.0012</v>
      </c>
      <c r="Q30" s="726"/>
    </row>
    <row r="31" spans="1:17" ht="24" customHeight="1">
      <c r="A31" s="568" t="s">
        <v>229</v>
      </c>
      <c r="B31" s="219"/>
      <c r="C31" s="563"/>
      <c r="D31" s="219"/>
      <c r="E31" s="220"/>
      <c r="F31" s="326"/>
      <c r="G31" s="566"/>
      <c r="H31" s="565"/>
      <c r="I31" s="565"/>
      <c r="J31" s="565"/>
      <c r="K31" s="628">
        <f>SUM(K24:K29)</f>
        <v>0.0413</v>
      </c>
      <c r="L31" s="566"/>
      <c r="M31" s="565"/>
      <c r="N31" s="565"/>
      <c r="O31" s="565"/>
      <c r="P31" s="639">
        <f>SUM(P24:P29)</f>
        <v>0.2244</v>
      </c>
      <c r="Q31" s="179"/>
    </row>
    <row r="32" spans="1:17" ht="24" customHeight="1">
      <c r="A32" s="572" t="s">
        <v>235</v>
      </c>
      <c r="B32" s="219"/>
      <c r="C32" s="563"/>
      <c r="D32" s="219"/>
      <c r="E32" s="220"/>
      <c r="F32" s="326"/>
      <c r="G32" s="566"/>
      <c r="H32" s="565"/>
      <c r="I32" s="565"/>
      <c r="J32" s="565"/>
      <c r="K32" s="628"/>
      <c r="L32" s="566"/>
      <c r="M32" s="565"/>
      <c r="N32" s="565"/>
      <c r="O32" s="565"/>
      <c r="P32" s="639"/>
      <c r="Q32" s="179"/>
    </row>
    <row r="33" spans="1:17" ht="24" customHeight="1">
      <c r="A33" s="320" t="s">
        <v>230</v>
      </c>
      <c r="B33" s="220"/>
      <c r="C33" s="564"/>
      <c r="D33" s="220"/>
      <c r="E33" s="220"/>
      <c r="F33" s="328"/>
      <c r="G33" s="566"/>
      <c r="H33" s="565"/>
      <c r="I33" s="565"/>
      <c r="J33" s="565"/>
      <c r="K33" s="625"/>
      <c r="L33" s="566"/>
      <c r="M33" s="565"/>
      <c r="N33" s="565"/>
      <c r="O33" s="565"/>
      <c r="P33" s="636"/>
      <c r="Q33" s="179"/>
    </row>
    <row r="34" spans="1:17" s="691" customFormat="1" ht="24" customHeight="1">
      <c r="A34" s="319">
        <v>16</v>
      </c>
      <c r="B34" s="779" t="s">
        <v>231</v>
      </c>
      <c r="C34" s="780">
        <v>4902545</v>
      </c>
      <c r="D34" s="324" t="s">
        <v>12</v>
      </c>
      <c r="E34" s="323" t="s">
        <v>350</v>
      </c>
      <c r="F34" s="324">
        <v>50</v>
      </c>
      <c r="G34" s="684">
        <v>0</v>
      </c>
      <c r="H34" s="685">
        <v>0</v>
      </c>
      <c r="I34" s="686">
        <f>G34-H34</f>
        <v>0</v>
      </c>
      <c r="J34" s="686">
        <f t="shared" si="1"/>
        <v>0</v>
      </c>
      <c r="K34" s="731">
        <f t="shared" si="2"/>
        <v>0</v>
      </c>
      <c r="L34" s="684">
        <v>0</v>
      </c>
      <c r="M34" s="685">
        <v>0</v>
      </c>
      <c r="N34" s="686">
        <f>L34-M34</f>
        <v>0</v>
      </c>
      <c r="O34" s="686">
        <f t="shared" si="4"/>
        <v>0</v>
      </c>
      <c r="P34" s="732">
        <f t="shared" si="5"/>
        <v>0</v>
      </c>
      <c r="Q34" s="700"/>
    </row>
    <row r="35" spans="1:17" ht="24" customHeight="1">
      <c r="A35" s="568" t="s">
        <v>232</v>
      </c>
      <c r="B35" s="219"/>
      <c r="C35" s="329"/>
      <c r="D35" s="330"/>
      <c r="E35" s="107"/>
      <c r="F35" s="326"/>
      <c r="G35" s="127"/>
      <c r="H35" s="79"/>
      <c r="I35" s="79"/>
      <c r="J35" s="79"/>
      <c r="K35" s="626">
        <f>SUM(K34)</f>
        <v>0</v>
      </c>
      <c r="L35" s="217"/>
      <c r="M35" s="79"/>
      <c r="N35" s="79"/>
      <c r="O35" s="79"/>
      <c r="P35" s="637">
        <f>SUM(P34)</f>
        <v>0</v>
      </c>
      <c r="Q35" s="179"/>
    </row>
    <row r="36" spans="1:17" ht="19.5" customHeight="1" thickBot="1">
      <c r="A36" s="83"/>
      <c r="B36" s="84"/>
      <c r="C36" s="85"/>
      <c r="D36" s="86"/>
      <c r="E36" s="87"/>
      <c r="F36" s="87"/>
      <c r="G36" s="88"/>
      <c r="H36" s="89"/>
      <c r="I36" s="89"/>
      <c r="J36" s="89"/>
      <c r="K36" s="629"/>
      <c r="L36" s="507"/>
      <c r="M36" s="89"/>
      <c r="N36" s="89"/>
      <c r="O36" s="89"/>
      <c r="P36" s="640"/>
      <c r="Q36" s="180"/>
    </row>
    <row r="37" spans="1:16" ht="13.5" thickTop="1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24"/>
      <c r="L37" s="78"/>
      <c r="M37" s="78"/>
      <c r="N37" s="79"/>
      <c r="O37" s="79"/>
      <c r="P37" s="641"/>
    </row>
    <row r="38" spans="1:16" ht="12.75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24"/>
      <c r="L38" s="78"/>
      <c r="M38" s="78"/>
      <c r="N38" s="79"/>
      <c r="O38" s="79"/>
      <c r="P38" s="641"/>
    </row>
    <row r="39" spans="1:16" ht="12.75">
      <c r="A39" s="78"/>
      <c r="B39" s="90"/>
      <c r="C39" s="90"/>
      <c r="D39" s="90"/>
      <c r="E39" s="90"/>
      <c r="F39" s="90"/>
      <c r="G39" s="90"/>
      <c r="H39" s="90"/>
      <c r="I39" s="90"/>
      <c r="J39" s="90"/>
      <c r="K39" s="630"/>
      <c r="L39" s="90"/>
      <c r="M39" s="90"/>
      <c r="N39" s="90"/>
      <c r="O39" s="90"/>
      <c r="P39" s="642"/>
    </row>
    <row r="40" spans="1:16" ht="20.25">
      <c r="A40" s="198"/>
      <c r="B40" s="331" t="s">
        <v>229</v>
      </c>
      <c r="C40" s="332"/>
      <c r="D40" s="332"/>
      <c r="E40" s="332"/>
      <c r="F40" s="332"/>
      <c r="G40" s="332"/>
      <c r="H40" s="332"/>
      <c r="I40" s="332"/>
      <c r="J40" s="332"/>
      <c r="K40" s="626">
        <f>K31-K35</f>
        <v>0.0413</v>
      </c>
      <c r="L40" s="218"/>
      <c r="M40" s="218"/>
      <c r="N40" s="218"/>
      <c r="O40" s="218"/>
      <c r="P40" s="643">
        <f>P31-P35</f>
        <v>0.2244</v>
      </c>
    </row>
    <row r="41" spans="1:16" ht="20.25">
      <c r="A41" s="158"/>
      <c r="B41" s="331" t="s">
        <v>233</v>
      </c>
      <c r="C41" s="318"/>
      <c r="D41" s="318"/>
      <c r="E41" s="318"/>
      <c r="F41" s="318"/>
      <c r="G41" s="318"/>
      <c r="H41" s="318"/>
      <c r="I41" s="318"/>
      <c r="J41" s="318"/>
      <c r="K41" s="626">
        <f>K20</f>
        <v>-0.0001</v>
      </c>
      <c r="L41" s="218"/>
      <c r="M41" s="218"/>
      <c r="N41" s="218"/>
      <c r="O41" s="218"/>
      <c r="P41" s="643">
        <f>P20</f>
        <v>1.676199557</v>
      </c>
    </row>
    <row r="42" spans="1:16" ht="18">
      <c r="A42" s="158"/>
      <c r="B42" s="220"/>
      <c r="C42" s="93"/>
      <c r="D42" s="93"/>
      <c r="E42" s="93"/>
      <c r="F42" s="93"/>
      <c r="G42" s="93"/>
      <c r="H42" s="93"/>
      <c r="I42" s="93"/>
      <c r="J42" s="93"/>
      <c r="K42" s="631"/>
      <c r="L42" s="61"/>
      <c r="M42" s="61"/>
      <c r="N42" s="61"/>
      <c r="O42" s="61"/>
      <c r="P42" s="644"/>
    </row>
    <row r="43" spans="1:16" ht="3" customHeight="1">
      <c r="A43" s="158"/>
      <c r="B43" s="220"/>
      <c r="C43" s="93"/>
      <c r="D43" s="93"/>
      <c r="E43" s="93"/>
      <c r="F43" s="93"/>
      <c r="G43" s="93"/>
      <c r="H43" s="93"/>
      <c r="I43" s="93"/>
      <c r="J43" s="93"/>
      <c r="K43" s="631"/>
      <c r="L43" s="61"/>
      <c r="M43" s="61"/>
      <c r="N43" s="61"/>
      <c r="O43" s="61"/>
      <c r="P43" s="644"/>
    </row>
    <row r="44" spans="1:16" ht="23.25">
      <c r="A44" s="158"/>
      <c r="B44" s="333" t="s">
        <v>236</v>
      </c>
      <c r="C44" s="334"/>
      <c r="D44" s="335"/>
      <c r="E44" s="335"/>
      <c r="F44" s="335"/>
      <c r="G44" s="335"/>
      <c r="H44" s="335"/>
      <c r="I44" s="335"/>
      <c r="J44" s="335"/>
      <c r="K44" s="632">
        <f>SUM(K40:K43)</f>
        <v>0.0412</v>
      </c>
      <c r="L44" s="336"/>
      <c r="M44" s="336"/>
      <c r="N44" s="336"/>
      <c r="O44" s="336"/>
      <c r="P44" s="645">
        <f>SUM(P40:P43)</f>
        <v>1.9005995569999998</v>
      </c>
    </row>
    <row r="45" ht="12.75">
      <c r="K45" s="633"/>
    </row>
    <row r="46" ht="13.5" thickBot="1">
      <c r="K46" s="633"/>
    </row>
    <row r="47" spans="1:17" ht="12.75">
      <c r="A47" s="267"/>
      <c r="B47" s="268"/>
      <c r="C47" s="268"/>
      <c r="D47" s="268"/>
      <c r="E47" s="268"/>
      <c r="F47" s="268"/>
      <c r="G47" s="268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23.25">
      <c r="A48" s="275" t="s">
        <v>331</v>
      </c>
      <c r="B48" s="259"/>
      <c r="C48" s="259"/>
      <c r="D48" s="259"/>
      <c r="E48" s="259"/>
      <c r="F48" s="259"/>
      <c r="G48" s="259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2.75">
      <c r="A49" s="269"/>
      <c r="B49" s="259"/>
      <c r="C49" s="259"/>
      <c r="D49" s="259"/>
      <c r="E49" s="259"/>
      <c r="F49" s="259"/>
      <c r="G49" s="259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8">
      <c r="A50" s="270"/>
      <c r="B50" s="271"/>
      <c r="C50" s="271"/>
      <c r="D50" s="271"/>
      <c r="E50" s="271"/>
      <c r="F50" s="271"/>
      <c r="G50" s="271"/>
      <c r="H50" s="19"/>
      <c r="I50" s="19"/>
      <c r="J50" s="281"/>
      <c r="K50" s="558" t="s">
        <v>343</v>
      </c>
      <c r="L50" s="19"/>
      <c r="M50" s="19"/>
      <c r="N50" s="19"/>
      <c r="O50" s="19"/>
      <c r="P50" s="559" t="s">
        <v>344</v>
      </c>
      <c r="Q50" s="59"/>
    </row>
    <row r="51" spans="1:17" ht="12.75">
      <c r="A51" s="272"/>
      <c r="B51" s="158"/>
      <c r="C51" s="158"/>
      <c r="D51" s="158"/>
      <c r="E51" s="158"/>
      <c r="F51" s="158"/>
      <c r="G51" s="158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12.75">
      <c r="A52" s="272"/>
      <c r="B52" s="158"/>
      <c r="C52" s="158"/>
      <c r="D52" s="158"/>
      <c r="E52" s="158"/>
      <c r="F52" s="158"/>
      <c r="G52" s="158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23.25">
      <c r="A53" s="275" t="s">
        <v>334</v>
      </c>
      <c r="B53" s="260"/>
      <c r="C53" s="260"/>
      <c r="D53" s="261"/>
      <c r="E53" s="261"/>
      <c r="F53" s="262"/>
      <c r="G53" s="261"/>
      <c r="H53" s="19"/>
      <c r="I53" s="19"/>
      <c r="J53" s="19"/>
      <c r="K53" s="579">
        <f>K44</f>
        <v>0.0412</v>
      </c>
      <c r="L53" s="271" t="s">
        <v>332</v>
      </c>
      <c r="M53" s="19"/>
      <c r="N53" s="19"/>
      <c r="O53" s="19"/>
      <c r="P53" s="579">
        <f>P44</f>
        <v>1.9005995569999998</v>
      </c>
      <c r="Q53" s="338" t="s">
        <v>332</v>
      </c>
    </row>
    <row r="54" spans="1:17" ht="23.25">
      <c r="A54" s="556"/>
      <c r="B54" s="263"/>
      <c r="C54" s="263"/>
      <c r="D54" s="259"/>
      <c r="E54" s="259"/>
      <c r="F54" s="264"/>
      <c r="G54" s="259"/>
      <c r="H54" s="19"/>
      <c r="I54" s="19"/>
      <c r="J54" s="19"/>
      <c r="K54" s="336"/>
      <c r="L54" s="286"/>
      <c r="M54" s="19"/>
      <c r="N54" s="19"/>
      <c r="O54" s="19"/>
      <c r="P54" s="336"/>
      <c r="Q54" s="339"/>
    </row>
    <row r="55" spans="1:17" ht="23.25">
      <c r="A55" s="557" t="s">
        <v>333</v>
      </c>
      <c r="B55" s="265"/>
      <c r="C55" s="51"/>
      <c r="D55" s="259"/>
      <c r="E55" s="259"/>
      <c r="F55" s="266"/>
      <c r="G55" s="261"/>
      <c r="H55" s="19"/>
      <c r="I55" s="19"/>
      <c r="J55" s="19"/>
      <c r="K55" s="579">
        <f>'STEPPED UP GENCO'!K46</f>
        <v>0.0013086513</v>
      </c>
      <c r="L55" s="271" t="s">
        <v>332</v>
      </c>
      <c r="M55" s="19"/>
      <c r="N55" s="19"/>
      <c r="O55" s="19"/>
      <c r="P55" s="579">
        <f>'STEPPED UP GENCO'!P46</f>
        <v>-0.029527321449999998</v>
      </c>
      <c r="Q55" s="338" t="s">
        <v>332</v>
      </c>
    </row>
    <row r="56" spans="1:17" ht="6.75" customHeight="1">
      <c r="A56" s="27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26.25" customHeight="1">
      <c r="A59" s="273"/>
      <c r="B59" s="19"/>
      <c r="C59" s="19"/>
      <c r="D59" s="19"/>
      <c r="E59" s="19"/>
      <c r="F59" s="19"/>
      <c r="G59" s="19"/>
      <c r="H59" s="260"/>
      <c r="I59" s="260"/>
      <c r="J59" s="573" t="s">
        <v>335</v>
      </c>
      <c r="K59" s="579">
        <f>SUM(K53:K58)</f>
        <v>0.0425086513</v>
      </c>
      <c r="L59" s="287" t="s">
        <v>332</v>
      </c>
      <c r="M59" s="337"/>
      <c r="N59" s="337"/>
      <c r="O59" s="337"/>
      <c r="P59" s="579">
        <f>SUM(P53:P58)</f>
        <v>1.8710722355499998</v>
      </c>
      <c r="Q59" s="287" t="s">
        <v>332</v>
      </c>
    </row>
    <row r="60" spans="1:17" ht="3" customHeight="1" thickBot="1">
      <c r="A60" s="274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185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55" zoomScaleNormal="85" zoomScaleSheetLayoutView="55" zoomScalePageLayoutView="0" workbookViewId="0" topLeftCell="A1">
      <selection activeCell="A36" sqref="A36:IV36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5.28125" style="0" customWidth="1"/>
    <col min="12" max="12" width="14.00390625" style="0" customWidth="1"/>
    <col min="13" max="13" width="13.00390625" style="0" customWidth="1"/>
    <col min="14" max="14" width="11.140625" style="0" customWidth="1"/>
    <col min="15" max="15" width="13.00390625" style="0" customWidth="1"/>
    <col min="16" max="16" width="14.7109375" style="0" customWidth="1"/>
    <col min="17" max="17" width="20.00390625" style="0" customWidth="1"/>
  </cols>
  <sheetData>
    <row r="1" ht="26.25">
      <c r="A1" s="1" t="s">
        <v>240</v>
      </c>
    </row>
    <row r="2" spans="1:17" ht="16.5" customHeight="1">
      <c r="A2" s="371" t="s">
        <v>241</v>
      </c>
      <c r="P2" s="500" t="str">
        <f>NDPL!Q1</f>
        <v>AUGUST-2015</v>
      </c>
      <c r="Q2" s="552"/>
    </row>
    <row r="3" spans="1:8" ht="23.25">
      <c r="A3" s="221" t="s">
        <v>289</v>
      </c>
      <c r="H3" s="4"/>
    </row>
    <row r="4" spans="1:16" ht="24" thickBot="1">
      <c r="A4" s="3"/>
      <c r="G4" s="19"/>
      <c r="H4" s="19"/>
      <c r="I4" s="56" t="s">
        <v>401</v>
      </c>
      <c r="J4" s="19"/>
      <c r="K4" s="19"/>
      <c r="L4" s="19"/>
      <c r="M4" s="19"/>
      <c r="N4" s="56" t="s">
        <v>402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01/09/2015</v>
      </c>
      <c r="H5" s="39" t="str">
        <f>NDPL!H5</f>
        <v>INTIAL READING 01/08/2015</v>
      </c>
      <c r="I5" s="39" t="s">
        <v>4</v>
      </c>
      <c r="J5" s="39" t="s">
        <v>5</v>
      </c>
      <c r="K5" s="40" t="s">
        <v>6</v>
      </c>
      <c r="L5" s="41" t="str">
        <f>NDPL!G5</f>
        <v>FINAL READING 01/09/2015</v>
      </c>
      <c r="M5" s="39" t="str">
        <f>NDPL!H5</f>
        <v>INTIAL READING 01/08/2015</v>
      </c>
      <c r="N5" s="39" t="s">
        <v>4</v>
      </c>
      <c r="O5" s="39" t="s">
        <v>5</v>
      </c>
      <c r="P5" s="40" t="s">
        <v>6</v>
      </c>
      <c r="Q5" s="40" t="s">
        <v>313</v>
      </c>
    </row>
    <row r="6" ht="14.25" thickBot="1" thickTop="1"/>
    <row r="7" spans="1:17" ht="19.5" customHeight="1" thickTop="1">
      <c r="A7" s="352"/>
      <c r="B7" s="353" t="s">
        <v>255</v>
      </c>
      <c r="C7" s="354"/>
      <c r="D7" s="354"/>
      <c r="E7" s="354"/>
      <c r="F7" s="355"/>
      <c r="G7" s="116"/>
      <c r="H7" s="110"/>
      <c r="I7" s="110"/>
      <c r="J7" s="110"/>
      <c r="K7" s="113"/>
      <c r="L7" s="118"/>
      <c r="M7" s="25"/>
      <c r="N7" s="25"/>
      <c r="O7" s="25"/>
      <c r="P7" s="35"/>
      <c r="Q7" s="178"/>
    </row>
    <row r="8" spans="1:17" ht="19.5" customHeight="1">
      <c r="A8" s="319"/>
      <c r="B8" s="356" t="s">
        <v>256</v>
      </c>
      <c r="C8" s="357"/>
      <c r="D8" s="357"/>
      <c r="E8" s="357"/>
      <c r="F8" s="358"/>
      <c r="G8" s="44"/>
      <c r="H8" s="50"/>
      <c r="I8" s="50"/>
      <c r="J8" s="50"/>
      <c r="K8" s="48"/>
      <c r="L8" s="119"/>
      <c r="M8" s="19"/>
      <c r="N8" s="19"/>
      <c r="O8" s="19"/>
      <c r="P8" s="120"/>
      <c r="Q8" s="179"/>
    </row>
    <row r="9" spans="1:17" s="691" customFormat="1" ht="19.5" customHeight="1">
      <c r="A9" s="319">
        <v>1</v>
      </c>
      <c r="B9" s="359" t="s">
        <v>257</v>
      </c>
      <c r="C9" s="357">
        <v>4864817</v>
      </c>
      <c r="D9" s="343" t="s">
        <v>12</v>
      </c>
      <c r="E9" s="115" t="s">
        <v>350</v>
      </c>
      <c r="F9" s="358">
        <v>100</v>
      </c>
      <c r="G9" s="684">
        <v>13989</v>
      </c>
      <c r="H9" s="357">
        <v>14187</v>
      </c>
      <c r="I9" s="688">
        <f>G9-H9</f>
        <v>-198</v>
      </c>
      <c r="J9" s="688">
        <f>$F9*I9</f>
        <v>-19800</v>
      </c>
      <c r="K9" s="717">
        <f>J9/1000000</f>
        <v>-0.0198</v>
      </c>
      <c r="L9" s="684">
        <v>2363</v>
      </c>
      <c r="M9" s="357">
        <v>2384</v>
      </c>
      <c r="N9" s="688">
        <f>L9-M9</f>
        <v>-21</v>
      </c>
      <c r="O9" s="688">
        <f>$F9*N9</f>
        <v>-2100</v>
      </c>
      <c r="P9" s="717">
        <f>O9/1000000</f>
        <v>-0.0021</v>
      </c>
      <c r="Q9" s="727"/>
    </row>
    <row r="10" spans="1:17" ht="19.5" customHeight="1">
      <c r="A10" s="319">
        <v>2</v>
      </c>
      <c r="B10" s="359" t="s">
        <v>258</v>
      </c>
      <c r="C10" s="357">
        <v>4864797</v>
      </c>
      <c r="D10" s="343" t="s">
        <v>12</v>
      </c>
      <c r="E10" s="115" t="s">
        <v>350</v>
      </c>
      <c r="F10" s="358">
        <v>100</v>
      </c>
      <c r="G10" s="596">
        <v>9112</v>
      </c>
      <c r="H10" s="597">
        <v>8799</v>
      </c>
      <c r="I10" s="364">
        <f>G10-H10</f>
        <v>313</v>
      </c>
      <c r="J10" s="364">
        <f>$F10*I10</f>
        <v>31300</v>
      </c>
      <c r="K10" s="365">
        <f>J10/1000000</f>
        <v>0.0313</v>
      </c>
      <c r="L10" s="596">
        <v>999387</v>
      </c>
      <c r="M10" s="597">
        <v>999154</v>
      </c>
      <c r="N10" s="364">
        <f>L10-M10</f>
        <v>233</v>
      </c>
      <c r="O10" s="364">
        <f>$F10*N10</f>
        <v>23300</v>
      </c>
      <c r="P10" s="365">
        <f>O10/1000000</f>
        <v>0.0233</v>
      </c>
      <c r="Q10" s="179"/>
    </row>
    <row r="11" spans="1:17" ht="19.5" customHeight="1">
      <c r="A11" s="319">
        <v>3</v>
      </c>
      <c r="B11" s="359" t="s">
        <v>259</v>
      </c>
      <c r="C11" s="357">
        <v>4864818</v>
      </c>
      <c r="D11" s="343" t="s">
        <v>12</v>
      </c>
      <c r="E11" s="115" t="s">
        <v>350</v>
      </c>
      <c r="F11" s="358">
        <v>100</v>
      </c>
      <c r="G11" s="596">
        <v>308369</v>
      </c>
      <c r="H11" s="597">
        <v>308244</v>
      </c>
      <c r="I11" s="364">
        <f>G11-H11</f>
        <v>125</v>
      </c>
      <c r="J11" s="364">
        <f>$F11*I11</f>
        <v>12500</v>
      </c>
      <c r="K11" s="365">
        <f>J11/1000000</f>
        <v>0.0125</v>
      </c>
      <c r="L11" s="596">
        <v>103733</v>
      </c>
      <c r="M11" s="597">
        <v>103365</v>
      </c>
      <c r="N11" s="364">
        <f>L11-M11</f>
        <v>368</v>
      </c>
      <c r="O11" s="364">
        <f>$F11*N11</f>
        <v>36800</v>
      </c>
      <c r="P11" s="365">
        <f>O11/1000000</f>
        <v>0.0368</v>
      </c>
      <c r="Q11" s="179"/>
    </row>
    <row r="12" spans="1:17" ht="19.5" customHeight="1">
      <c r="A12" s="319">
        <v>4</v>
      </c>
      <c r="B12" s="359" t="s">
        <v>260</v>
      </c>
      <c r="C12" s="357">
        <v>4864842</v>
      </c>
      <c r="D12" s="343" t="s">
        <v>12</v>
      </c>
      <c r="E12" s="115" t="s">
        <v>350</v>
      </c>
      <c r="F12" s="670">
        <v>937.5</v>
      </c>
      <c r="G12" s="596">
        <v>40845</v>
      </c>
      <c r="H12" s="597">
        <v>40881</v>
      </c>
      <c r="I12" s="364">
        <f>G12-H12</f>
        <v>-36</v>
      </c>
      <c r="J12" s="364">
        <f>$F12*I12</f>
        <v>-33750</v>
      </c>
      <c r="K12" s="365">
        <f>J12/1000000</f>
        <v>-0.03375</v>
      </c>
      <c r="L12" s="596">
        <v>19190</v>
      </c>
      <c r="M12" s="597">
        <v>19197</v>
      </c>
      <c r="N12" s="364">
        <f>L12-M12</f>
        <v>-7</v>
      </c>
      <c r="O12" s="364">
        <f>$F12*N12</f>
        <v>-6562.5</v>
      </c>
      <c r="P12" s="365">
        <f>O12/1000000</f>
        <v>-0.0065625</v>
      </c>
      <c r="Q12" s="582"/>
    </row>
    <row r="13" spans="1:17" ht="19.5" customHeight="1">
      <c r="A13" s="319"/>
      <c r="B13" s="356" t="s">
        <v>261</v>
      </c>
      <c r="C13" s="357"/>
      <c r="D13" s="343"/>
      <c r="E13" s="103"/>
      <c r="F13" s="358"/>
      <c r="G13" s="321"/>
      <c r="H13" s="349"/>
      <c r="I13" s="349"/>
      <c r="J13" s="349"/>
      <c r="K13" s="366"/>
      <c r="L13" s="372"/>
      <c r="M13" s="373"/>
      <c r="N13" s="373"/>
      <c r="O13" s="373"/>
      <c r="P13" s="374"/>
      <c r="Q13" s="179"/>
    </row>
    <row r="14" spans="1:17" ht="19.5" customHeight="1">
      <c r="A14" s="319"/>
      <c r="B14" s="356"/>
      <c r="C14" s="357"/>
      <c r="D14" s="343"/>
      <c r="E14" s="103"/>
      <c r="F14" s="358"/>
      <c r="G14" s="321"/>
      <c r="H14" s="349"/>
      <c r="I14" s="349"/>
      <c r="J14" s="349"/>
      <c r="K14" s="366"/>
      <c r="L14" s="372"/>
      <c r="M14" s="373"/>
      <c r="N14" s="373"/>
      <c r="O14" s="373"/>
      <c r="P14" s="374"/>
      <c r="Q14" s="179"/>
    </row>
    <row r="15" spans="1:17" ht="19.5" customHeight="1">
      <c r="A15" s="319">
        <v>5</v>
      </c>
      <c r="B15" s="359" t="s">
        <v>262</v>
      </c>
      <c r="C15" s="357">
        <v>4864880</v>
      </c>
      <c r="D15" s="343" t="s">
        <v>12</v>
      </c>
      <c r="E15" s="115" t="s">
        <v>350</v>
      </c>
      <c r="F15" s="358">
        <v>-500</v>
      </c>
      <c r="G15" s="596">
        <v>982844</v>
      </c>
      <c r="H15" s="597">
        <v>983008</v>
      </c>
      <c r="I15" s="364">
        <f>G15-H15</f>
        <v>-164</v>
      </c>
      <c r="J15" s="364">
        <f>$F15*I15</f>
        <v>82000</v>
      </c>
      <c r="K15" s="365">
        <f>J15/1000000</f>
        <v>0.082</v>
      </c>
      <c r="L15" s="596">
        <v>909081</v>
      </c>
      <c r="M15" s="597">
        <v>909137</v>
      </c>
      <c r="N15" s="364">
        <f>L15-M15</f>
        <v>-56</v>
      </c>
      <c r="O15" s="364">
        <f>$F15*N15</f>
        <v>28000</v>
      </c>
      <c r="P15" s="365">
        <f>O15/1000000</f>
        <v>0.028</v>
      </c>
      <c r="Q15" s="179"/>
    </row>
    <row r="16" spans="1:17" ht="19.5" customHeight="1">
      <c r="A16" s="319">
        <v>6</v>
      </c>
      <c r="B16" s="359" t="s">
        <v>263</v>
      </c>
      <c r="C16" s="357">
        <v>4864881</v>
      </c>
      <c r="D16" s="343" t="s">
        <v>12</v>
      </c>
      <c r="E16" s="115" t="s">
        <v>350</v>
      </c>
      <c r="F16" s="358">
        <v>-500</v>
      </c>
      <c r="G16" s="596">
        <v>988330</v>
      </c>
      <c r="H16" s="597">
        <v>988386</v>
      </c>
      <c r="I16" s="364">
        <f>G16-H16</f>
        <v>-56</v>
      </c>
      <c r="J16" s="364">
        <f>$F16*I16</f>
        <v>28000</v>
      </c>
      <c r="K16" s="365">
        <f>J16/1000000</f>
        <v>0.028</v>
      </c>
      <c r="L16" s="596">
        <v>976518</v>
      </c>
      <c r="M16" s="597">
        <v>976528</v>
      </c>
      <c r="N16" s="364">
        <f>L16-M16</f>
        <v>-10</v>
      </c>
      <c r="O16" s="364">
        <f>$F16*N16</f>
        <v>5000</v>
      </c>
      <c r="P16" s="365">
        <f>O16/1000000</f>
        <v>0.005</v>
      </c>
      <c r="Q16" s="179"/>
    </row>
    <row r="17" spans="1:17" ht="19.5" customHeight="1">
      <c r="A17" s="319">
        <v>7</v>
      </c>
      <c r="B17" s="359" t="s">
        <v>278</v>
      </c>
      <c r="C17" s="357">
        <v>4902572</v>
      </c>
      <c r="D17" s="343" t="s">
        <v>12</v>
      </c>
      <c r="E17" s="115" t="s">
        <v>350</v>
      </c>
      <c r="F17" s="358">
        <v>300</v>
      </c>
      <c r="G17" s="596">
        <v>109</v>
      </c>
      <c r="H17" s="597">
        <v>68</v>
      </c>
      <c r="I17" s="364">
        <f>G17-H17</f>
        <v>41</v>
      </c>
      <c r="J17" s="364">
        <f>$F17*I17</f>
        <v>12300</v>
      </c>
      <c r="K17" s="365">
        <f>J17/1000000</f>
        <v>0.0123</v>
      </c>
      <c r="L17" s="596">
        <v>30</v>
      </c>
      <c r="M17" s="597">
        <v>20</v>
      </c>
      <c r="N17" s="364">
        <f>L17-M17</f>
        <v>10</v>
      </c>
      <c r="O17" s="364">
        <f>$F17*N17</f>
        <v>3000</v>
      </c>
      <c r="P17" s="365">
        <f>O17/1000000</f>
        <v>0.003</v>
      </c>
      <c r="Q17" s="179"/>
    </row>
    <row r="18" spans="1:17" ht="19.5" customHeight="1">
      <c r="A18" s="319"/>
      <c r="B18" s="356"/>
      <c r="C18" s="357"/>
      <c r="D18" s="343"/>
      <c r="E18" s="115"/>
      <c r="F18" s="358"/>
      <c r="G18" s="114"/>
      <c r="H18" s="103"/>
      <c r="I18" s="50"/>
      <c r="J18" s="50"/>
      <c r="K18" s="117"/>
      <c r="L18" s="375"/>
      <c r="M18" s="21"/>
      <c r="N18" s="21"/>
      <c r="O18" s="21"/>
      <c r="P18" s="28"/>
      <c r="Q18" s="179"/>
    </row>
    <row r="19" spans="1:17" ht="19.5" customHeight="1">
      <c r="A19" s="319"/>
      <c r="B19" s="356"/>
      <c r="C19" s="357"/>
      <c r="D19" s="343"/>
      <c r="E19" s="115"/>
      <c r="F19" s="358"/>
      <c r="G19" s="114"/>
      <c r="H19" s="103"/>
      <c r="I19" s="50"/>
      <c r="J19" s="50"/>
      <c r="K19" s="117"/>
      <c r="L19" s="375"/>
      <c r="M19" s="21"/>
      <c r="N19" s="21"/>
      <c r="O19" s="21"/>
      <c r="P19" s="28"/>
      <c r="Q19" s="179"/>
    </row>
    <row r="20" spans="1:17" ht="19.5" customHeight="1">
      <c r="A20" s="319"/>
      <c r="B20" s="359"/>
      <c r="C20" s="357"/>
      <c r="D20" s="343"/>
      <c r="E20" s="115"/>
      <c r="F20" s="358"/>
      <c r="G20" s="114"/>
      <c r="H20" s="103"/>
      <c r="I20" s="50"/>
      <c r="J20" s="50"/>
      <c r="K20" s="117"/>
      <c r="L20" s="375"/>
      <c r="M20" s="21"/>
      <c r="N20" s="21"/>
      <c r="O20" s="21"/>
      <c r="P20" s="28"/>
      <c r="Q20" s="179"/>
    </row>
    <row r="21" spans="1:17" ht="19.5" customHeight="1">
      <c r="A21" s="319"/>
      <c r="B21" s="356" t="s">
        <v>264</v>
      </c>
      <c r="C21" s="357"/>
      <c r="D21" s="343"/>
      <c r="E21" s="115"/>
      <c r="F21" s="360"/>
      <c r="G21" s="114"/>
      <c r="H21" s="103"/>
      <c r="I21" s="47"/>
      <c r="J21" s="51"/>
      <c r="K21" s="368">
        <f>SUM(K9:K20)</f>
        <v>0.11255000000000001</v>
      </c>
      <c r="L21" s="376"/>
      <c r="M21" s="373"/>
      <c r="N21" s="373"/>
      <c r="O21" s="373"/>
      <c r="P21" s="369">
        <f>SUM(P9:P20)</f>
        <v>0.0874375</v>
      </c>
      <c r="Q21" s="179"/>
    </row>
    <row r="22" spans="1:17" ht="19.5" customHeight="1">
      <c r="A22" s="319"/>
      <c r="B22" s="356" t="s">
        <v>265</v>
      </c>
      <c r="C22" s="357"/>
      <c r="D22" s="343"/>
      <c r="E22" s="115"/>
      <c r="F22" s="360"/>
      <c r="G22" s="114"/>
      <c r="H22" s="103"/>
      <c r="I22" s="47"/>
      <c r="J22" s="47"/>
      <c r="K22" s="117"/>
      <c r="L22" s="375"/>
      <c r="M22" s="21"/>
      <c r="N22" s="21"/>
      <c r="O22" s="21"/>
      <c r="P22" s="28"/>
      <c r="Q22" s="179"/>
    </row>
    <row r="23" spans="1:17" ht="19.5" customHeight="1">
      <c r="A23" s="319"/>
      <c r="B23" s="356" t="s">
        <v>266</v>
      </c>
      <c r="C23" s="357"/>
      <c r="D23" s="343"/>
      <c r="E23" s="115"/>
      <c r="F23" s="360"/>
      <c r="G23" s="114"/>
      <c r="H23" s="103"/>
      <c r="I23" s="47"/>
      <c r="J23" s="47"/>
      <c r="K23" s="117"/>
      <c r="L23" s="375"/>
      <c r="M23" s="21"/>
      <c r="N23" s="21"/>
      <c r="O23" s="21"/>
      <c r="P23" s="28"/>
      <c r="Q23" s="179"/>
    </row>
    <row r="24" spans="1:17" s="691" customFormat="1" ht="19.5" customHeight="1">
      <c r="A24" s="319">
        <v>8</v>
      </c>
      <c r="B24" s="359" t="s">
        <v>267</v>
      </c>
      <c r="C24" s="357">
        <v>4864796</v>
      </c>
      <c r="D24" s="343" t="s">
        <v>12</v>
      </c>
      <c r="E24" s="115" t="s">
        <v>350</v>
      </c>
      <c r="F24" s="358">
        <v>200</v>
      </c>
      <c r="G24" s="684">
        <v>996821</v>
      </c>
      <c r="H24" s="685">
        <v>996978</v>
      </c>
      <c r="I24" s="688">
        <f>G24-H24</f>
        <v>-157</v>
      </c>
      <c r="J24" s="688">
        <f>$F24*I24</f>
        <v>-31400</v>
      </c>
      <c r="K24" s="717">
        <f>J24/1000000</f>
        <v>-0.0314</v>
      </c>
      <c r="L24" s="684">
        <v>999836</v>
      </c>
      <c r="M24" s="685">
        <v>999887</v>
      </c>
      <c r="N24" s="688">
        <f>L24-M24</f>
        <v>-51</v>
      </c>
      <c r="O24" s="688">
        <f>$F24*N24</f>
        <v>-10200</v>
      </c>
      <c r="P24" s="717">
        <f>O24/1000000</f>
        <v>-0.0102</v>
      </c>
      <c r="Q24" s="727"/>
    </row>
    <row r="25" spans="1:17" ht="21" customHeight="1">
      <c r="A25" s="319">
        <v>9</v>
      </c>
      <c r="B25" s="359" t="s">
        <v>268</v>
      </c>
      <c r="C25" s="357">
        <v>4864932</v>
      </c>
      <c r="D25" s="343" t="s">
        <v>12</v>
      </c>
      <c r="E25" s="115" t="s">
        <v>350</v>
      </c>
      <c r="F25" s="358">
        <v>375</v>
      </c>
      <c r="G25" s="684">
        <v>939956</v>
      </c>
      <c r="H25" s="685">
        <v>940301</v>
      </c>
      <c r="I25" s="688">
        <f>G25-H25</f>
        <v>-345</v>
      </c>
      <c r="J25" s="688">
        <f>$F25*I25</f>
        <v>-129375</v>
      </c>
      <c r="K25" s="717">
        <f>J25/1000000</f>
        <v>-0.129375</v>
      </c>
      <c r="L25" s="684">
        <v>998518</v>
      </c>
      <c r="M25" s="685">
        <v>998570</v>
      </c>
      <c r="N25" s="688">
        <f>L25-M25</f>
        <v>-52</v>
      </c>
      <c r="O25" s="688">
        <f>$F25*N25</f>
        <v>-19500</v>
      </c>
      <c r="P25" s="717">
        <f>O25/1000000</f>
        <v>-0.0195</v>
      </c>
      <c r="Q25" s="718"/>
    </row>
    <row r="26" spans="1:17" ht="19.5" customHeight="1">
      <c r="A26" s="319"/>
      <c r="B26" s="356" t="s">
        <v>269</v>
      </c>
      <c r="C26" s="359"/>
      <c r="D26" s="343"/>
      <c r="E26" s="115"/>
      <c r="F26" s="360"/>
      <c r="G26" s="114"/>
      <c r="H26" s="103"/>
      <c r="I26" s="47"/>
      <c r="J26" s="51"/>
      <c r="K26" s="369">
        <f>SUM(K24:K25)</f>
        <v>-0.160775</v>
      </c>
      <c r="L26" s="376"/>
      <c r="M26" s="373"/>
      <c r="N26" s="373"/>
      <c r="O26" s="373"/>
      <c r="P26" s="369">
        <f>SUM(P24:P25)</f>
        <v>-0.0297</v>
      </c>
      <c r="Q26" s="179"/>
    </row>
    <row r="27" spans="1:17" ht="19.5" customHeight="1">
      <c r="A27" s="319"/>
      <c r="B27" s="356" t="s">
        <v>270</v>
      </c>
      <c r="C27" s="357"/>
      <c r="D27" s="343"/>
      <c r="E27" s="103"/>
      <c r="F27" s="358"/>
      <c r="G27" s="114"/>
      <c r="H27" s="103"/>
      <c r="I27" s="50"/>
      <c r="J27" s="46"/>
      <c r="K27" s="117"/>
      <c r="L27" s="375"/>
      <c r="M27" s="21"/>
      <c r="N27" s="21"/>
      <c r="O27" s="21"/>
      <c r="P27" s="28"/>
      <c r="Q27" s="179"/>
    </row>
    <row r="28" spans="1:17" ht="19.5" customHeight="1">
      <c r="A28" s="319"/>
      <c r="B28" s="356" t="s">
        <v>266</v>
      </c>
      <c r="C28" s="357"/>
      <c r="D28" s="343"/>
      <c r="E28" s="103"/>
      <c r="F28" s="358"/>
      <c r="G28" s="114"/>
      <c r="H28" s="103"/>
      <c r="I28" s="50"/>
      <c r="J28" s="46"/>
      <c r="K28" s="117"/>
      <c r="L28" s="375"/>
      <c r="M28" s="21"/>
      <c r="N28" s="21"/>
      <c r="O28" s="21"/>
      <c r="P28" s="28"/>
      <c r="Q28" s="179"/>
    </row>
    <row r="29" spans="1:17" ht="19.5" customHeight="1">
      <c r="A29" s="319">
        <v>10</v>
      </c>
      <c r="B29" s="359" t="s">
        <v>271</v>
      </c>
      <c r="C29" s="357">
        <v>4864819</v>
      </c>
      <c r="D29" s="343" t="s">
        <v>12</v>
      </c>
      <c r="E29" s="115" t="s">
        <v>350</v>
      </c>
      <c r="F29" s="361">
        <v>200</v>
      </c>
      <c r="G29" s="596">
        <v>274640</v>
      </c>
      <c r="H29" s="597">
        <v>274419</v>
      </c>
      <c r="I29" s="364">
        <f aca="true" t="shared" si="0" ref="I29:I34">G29-H29</f>
        <v>221</v>
      </c>
      <c r="J29" s="364">
        <f aca="true" t="shared" si="1" ref="J29:J34">$F29*I29</f>
        <v>44200</v>
      </c>
      <c r="K29" s="365">
        <f aca="true" t="shared" si="2" ref="K29:K34">J29/1000000</f>
        <v>0.0442</v>
      </c>
      <c r="L29" s="596">
        <v>265796</v>
      </c>
      <c r="M29" s="597">
        <v>265838</v>
      </c>
      <c r="N29" s="364">
        <f aca="true" t="shared" si="3" ref="N29:N34">L29-M29</f>
        <v>-42</v>
      </c>
      <c r="O29" s="364">
        <f aca="true" t="shared" si="4" ref="O29:O34">$F29*N29</f>
        <v>-8400</v>
      </c>
      <c r="P29" s="365">
        <f aca="true" t="shared" si="5" ref="P29:P34">O29/1000000</f>
        <v>-0.0084</v>
      </c>
      <c r="Q29" s="179"/>
    </row>
    <row r="30" spans="1:17" ht="19.5" customHeight="1">
      <c r="A30" s="319">
        <v>11</v>
      </c>
      <c r="B30" s="359" t="s">
        <v>272</v>
      </c>
      <c r="C30" s="357">
        <v>4864801</v>
      </c>
      <c r="D30" s="343" t="s">
        <v>12</v>
      </c>
      <c r="E30" s="115" t="s">
        <v>350</v>
      </c>
      <c r="F30" s="361">
        <v>200</v>
      </c>
      <c r="G30" s="596">
        <v>126806</v>
      </c>
      <c r="H30" s="597">
        <v>126762</v>
      </c>
      <c r="I30" s="364">
        <f t="shared" si="0"/>
        <v>44</v>
      </c>
      <c r="J30" s="364">
        <f t="shared" si="1"/>
        <v>8800</v>
      </c>
      <c r="K30" s="365">
        <f t="shared" si="2"/>
        <v>0.0088</v>
      </c>
      <c r="L30" s="596">
        <v>42748</v>
      </c>
      <c r="M30" s="597">
        <v>42745</v>
      </c>
      <c r="N30" s="364">
        <f t="shared" si="3"/>
        <v>3</v>
      </c>
      <c r="O30" s="364">
        <f t="shared" si="4"/>
        <v>600</v>
      </c>
      <c r="P30" s="365">
        <f t="shared" si="5"/>
        <v>0.0006</v>
      </c>
      <c r="Q30" s="179"/>
    </row>
    <row r="31" spans="1:17" ht="19.5" customHeight="1">
      <c r="A31" s="319">
        <v>12</v>
      </c>
      <c r="B31" s="359" t="s">
        <v>273</v>
      </c>
      <c r="C31" s="357">
        <v>4864820</v>
      </c>
      <c r="D31" s="343" t="s">
        <v>12</v>
      </c>
      <c r="E31" s="115" t="s">
        <v>350</v>
      </c>
      <c r="F31" s="361">
        <v>100</v>
      </c>
      <c r="G31" s="596">
        <v>211611</v>
      </c>
      <c r="H31" s="597">
        <v>211519</v>
      </c>
      <c r="I31" s="364">
        <f t="shared" si="0"/>
        <v>92</v>
      </c>
      <c r="J31" s="364">
        <f t="shared" si="1"/>
        <v>9200</v>
      </c>
      <c r="K31" s="365">
        <f t="shared" si="2"/>
        <v>0.0092</v>
      </c>
      <c r="L31" s="596">
        <v>74822</v>
      </c>
      <c r="M31" s="597">
        <v>74848</v>
      </c>
      <c r="N31" s="364">
        <f t="shared" si="3"/>
        <v>-26</v>
      </c>
      <c r="O31" s="364">
        <f t="shared" si="4"/>
        <v>-2600</v>
      </c>
      <c r="P31" s="365">
        <f t="shared" si="5"/>
        <v>-0.0026</v>
      </c>
      <c r="Q31" s="179"/>
    </row>
    <row r="32" spans="1:17" s="691" customFormat="1" ht="19.5" customHeight="1">
      <c r="A32" s="319">
        <v>13</v>
      </c>
      <c r="B32" s="359" t="s">
        <v>274</v>
      </c>
      <c r="C32" s="357">
        <v>4865177</v>
      </c>
      <c r="D32" s="343" t="s">
        <v>12</v>
      </c>
      <c r="E32" s="115" t="s">
        <v>350</v>
      </c>
      <c r="F32" s="361">
        <v>1000</v>
      </c>
      <c r="G32" s="684">
        <v>609</v>
      </c>
      <c r="H32" s="685">
        <v>588</v>
      </c>
      <c r="I32" s="688">
        <f>G32-H32</f>
        <v>21</v>
      </c>
      <c r="J32" s="688">
        <f>$F32*I32</f>
        <v>21000</v>
      </c>
      <c r="K32" s="717">
        <f>J32/1000000</f>
        <v>0.021</v>
      </c>
      <c r="L32" s="596">
        <v>25</v>
      </c>
      <c r="M32" s="685">
        <v>24</v>
      </c>
      <c r="N32" s="688">
        <f>L32-M32</f>
        <v>1</v>
      </c>
      <c r="O32" s="688">
        <f>$F32*N32</f>
        <v>1000</v>
      </c>
      <c r="P32" s="717">
        <f>O32/1000000</f>
        <v>0.001</v>
      </c>
      <c r="Q32" s="700"/>
    </row>
    <row r="33" spans="1:17" s="691" customFormat="1" ht="19.5" customHeight="1">
      <c r="A33" s="319">
        <v>14</v>
      </c>
      <c r="B33" s="359" t="s">
        <v>275</v>
      </c>
      <c r="C33" s="357">
        <v>4864795</v>
      </c>
      <c r="D33" s="343" t="s">
        <v>12</v>
      </c>
      <c r="E33" s="115" t="s">
        <v>350</v>
      </c>
      <c r="F33" s="361">
        <v>100</v>
      </c>
      <c r="G33" s="684">
        <v>997809</v>
      </c>
      <c r="H33" s="685">
        <v>997809</v>
      </c>
      <c r="I33" s="688">
        <f>G33-H33</f>
        <v>0</v>
      </c>
      <c r="J33" s="688">
        <f>$F33*I33</f>
        <v>0</v>
      </c>
      <c r="K33" s="717">
        <f>J33/1000000</f>
        <v>0</v>
      </c>
      <c r="L33" s="684">
        <v>999910</v>
      </c>
      <c r="M33" s="685">
        <v>999910</v>
      </c>
      <c r="N33" s="688">
        <f>L33-M33</f>
        <v>0</v>
      </c>
      <c r="O33" s="688">
        <f>$F33*N33</f>
        <v>0</v>
      </c>
      <c r="P33" s="717">
        <f>O33/1000000</f>
        <v>0</v>
      </c>
      <c r="Q33" s="727"/>
    </row>
    <row r="34" spans="1:17" ht="19.5" customHeight="1">
      <c r="A34" s="319">
        <v>15</v>
      </c>
      <c r="B34" s="359" t="s">
        <v>379</v>
      </c>
      <c r="C34" s="357">
        <v>5128400</v>
      </c>
      <c r="D34" s="343" t="s">
        <v>12</v>
      </c>
      <c r="E34" s="115" t="s">
        <v>350</v>
      </c>
      <c r="F34" s="361">
        <v>937.5</v>
      </c>
      <c r="G34" s="596">
        <v>998853</v>
      </c>
      <c r="H34" s="597">
        <v>998853</v>
      </c>
      <c r="I34" s="364">
        <f t="shared" si="0"/>
        <v>0</v>
      </c>
      <c r="J34" s="364">
        <f t="shared" si="1"/>
        <v>0</v>
      </c>
      <c r="K34" s="365">
        <f t="shared" si="2"/>
        <v>0</v>
      </c>
      <c r="L34" s="596">
        <v>996283</v>
      </c>
      <c r="M34" s="597">
        <v>996529</v>
      </c>
      <c r="N34" s="364">
        <f t="shared" si="3"/>
        <v>-246</v>
      </c>
      <c r="O34" s="364">
        <f t="shared" si="4"/>
        <v>-230625</v>
      </c>
      <c r="P34" s="669">
        <f t="shared" si="5"/>
        <v>-0.230625</v>
      </c>
      <c r="Q34" s="179"/>
    </row>
    <row r="35" spans="1:17" ht="19.5" customHeight="1">
      <c r="A35" s="319"/>
      <c r="B35" s="356" t="s">
        <v>261</v>
      </c>
      <c r="C35" s="357"/>
      <c r="D35" s="343"/>
      <c r="E35" s="103"/>
      <c r="F35" s="358"/>
      <c r="G35" s="321"/>
      <c r="H35" s="349"/>
      <c r="I35" s="349"/>
      <c r="J35" s="367"/>
      <c r="K35" s="366"/>
      <c r="L35" s="372"/>
      <c r="M35" s="373"/>
      <c r="N35" s="373"/>
      <c r="O35" s="373"/>
      <c r="P35" s="374"/>
      <c r="Q35" s="179"/>
    </row>
    <row r="36" spans="1:17" s="691" customFormat="1" ht="19.5" customHeight="1">
      <c r="A36" s="319">
        <v>16</v>
      </c>
      <c r="B36" s="359" t="s">
        <v>276</v>
      </c>
      <c r="C36" s="357">
        <v>4865185</v>
      </c>
      <c r="D36" s="343" t="s">
        <v>12</v>
      </c>
      <c r="E36" s="115" t="s">
        <v>350</v>
      </c>
      <c r="F36" s="361">
        <v>-2500</v>
      </c>
      <c r="G36" s="684">
        <v>999944</v>
      </c>
      <c r="H36" s="685">
        <v>999937</v>
      </c>
      <c r="I36" s="688">
        <f>G36-H36</f>
        <v>7</v>
      </c>
      <c r="J36" s="688">
        <f>$F36*I36</f>
        <v>-17500</v>
      </c>
      <c r="K36" s="717">
        <f>J36/1000000</f>
        <v>-0.0175</v>
      </c>
      <c r="L36" s="684">
        <v>3077</v>
      </c>
      <c r="M36" s="685">
        <v>3078</v>
      </c>
      <c r="N36" s="688">
        <f>L36-M36</f>
        <v>-1</v>
      </c>
      <c r="O36" s="688">
        <f>$F36*N36</f>
        <v>2500</v>
      </c>
      <c r="P36" s="775">
        <f>O36/1000000</f>
        <v>0.0025</v>
      </c>
      <c r="Q36" s="726"/>
    </row>
    <row r="37" spans="1:17" ht="19.5" customHeight="1">
      <c r="A37" s="319">
        <v>17</v>
      </c>
      <c r="B37" s="359" t="s">
        <v>279</v>
      </c>
      <c r="C37" s="357">
        <v>4902572</v>
      </c>
      <c r="D37" s="343" t="s">
        <v>12</v>
      </c>
      <c r="E37" s="115" t="s">
        <v>350</v>
      </c>
      <c r="F37" s="361">
        <v>-300</v>
      </c>
      <c r="G37" s="596">
        <v>109</v>
      </c>
      <c r="H37" s="597">
        <v>68</v>
      </c>
      <c r="I37" s="364">
        <f>G37-H37</f>
        <v>41</v>
      </c>
      <c r="J37" s="364">
        <f>$F37*I37</f>
        <v>-12300</v>
      </c>
      <c r="K37" s="365">
        <f>J37/1000000</f>
        <v>-0.0123</v>
      </c>
      <c r="L37" s="596">
        <v>30</v>
      </c>
      <c r="M37" s="597">
        <v>20</v>
      </c>
      <c r="N37" s="364">
        <f>L37-M37</f>
        <v>10</v>
      </c>
      <c r="O37" s="364">
        <f>$F37*N37</f>
        <v>-3000</v>
      </c>
      <c r="P37" s="365">
        <f>O37/1000000</f>
        <v>-0.003</v>
      </c>
      <c r="Q37" s="179"/>
    </row>
    <row r="38" spans="1:17" ht="19.5" customHeight="1">
      <c r="A38" s="319"/>
      <c r="B38" s="356"/>
      <c r="C38" s="357"/>
      <c r="D38" s="357"/>
      <c r="E38" s="359"/>
      <c r="F38" s="357"/>
      <c r="G38" s="114"/>
      <c r="H38" s="50"/>
      <c r="I38" s="50"/>
      <c r="J38" s="50"/>
      <c r="K38" s="121"/>
      <c r="L38" s="44"/>
      <c r="M38" s="21"/>
      <c r="N38" s="21"/>
      <c r="O38" s="21"/>
      <c r="P38" s="28"/>
      <c r="Q38" s="179"/>
    </row>
    <row r="39" spans="1:17" ht="19.5" customHeight="1" thickBot="1">
      <c r="A39" s="362"/>
      <c r="B39" s="363" t="s">
        <v>277</v>
      </c>
      <c r="C39" s="363"/>
      <c r="D39" s="363"/>
      <c r="E39" s="363"/>
      <c r="F39" s="363"/>
      <c r="G39" s="123"/>
      <c r="H39" s="122"/>
      <c r="I39" s="122"/>
      <c r="J39" s="122"/>
      <c r="K39" s="580">
        <f>SUM(K29:K38)</f>
        <v>0.05340000000000001</v>
      </c>
      <c r="L39" s="377"/>
      <c r="M39" s="378"/>
      <c r="N39" s="378"/>
      <c r="O39" s="378"/>
      <c r="P39" s="370">
        <f>SUM(P29:P38)</f>
        <v>-0.240525</v>
      </c>
      <c r="Q39" s="180"/>
    </row>
    <row r="40" spans="1:16" ht="13.5" thickTop="1">
      <c r="A40" s="64"/>
      <c r="B40" s="2"/>
      <c r="C40" s="111"/>
      <c r="D40" s="64"/>
      <c r="E40" s="111"/>
      <c r="F40" s="10"/>
      <c r="G40" s="10"/>
      <c r="H40" s="10"/>
      <c r="I40" s="10"/>
      <c r="J40" s="10"/>
      <c r="K40" s="11"/>
      <c r="L40" s="379"/>
      <c r="M40" s="18"/>
      <c r="N40" s="18"/>
      <c r="O40" s="18"/>
      <c r="P40" s="18"/>
    </row>
    <row r="41" spans="11:16" ht="12.75">
      <c r="K41" s="18"/>
      <c r="L41" s="18"/>
      <c r="M41" s="18"/>
      <c r="N41" s="18"/>
      <c r="O41" s="18"/>
      <c r="P41" s="18"/>
    </row>
    <row r="42" spans="7:16" ht="12.75">
      <c r="G42" s="164"/>
      <c r="K42" s="18"/>
      <c r="L42" s="18"/>
      <c r="M42" s="18"/>
      <c r="N42" s="18"/>
      <c r="O42" s="18"/>
      <c r="P42" s="18"/>
    </row>
    <row r="43" spans="2:16" ht="21.75">
      <c r="B43" s="223" t="s">
        <v>336</v>
      </c>
      <c r="K43" s="381">
        <f>K21</f>
        <v>0.11255000000000001</v>
      </c>
      <c r="L43" s="380"/>
      <c r="M43" s="380"/>
      <c r="N43" s="380"/>
      <c r="O43" s="380"/>
      <c r="P43" s="381">
        <f>P21</f>
        <v>0.0874375</v>
      </c>
    </row>
    <row r="44" spans="2:16" ht="21.75">
      <c r="B44" s="223" t="s">
        <v>337</v>
      </c>
      <c r="K44" s="381">
        <f>K26</f>
        <v>-0.160775</v>
      </c>
      <c r="L44" s="380"/>
      <c r="M44" s="380"/>
      <c r="N44" s="380"/>
      <c r="O44" s="380"/>
      <c r="P44" s="381">
        <f>P26</f>
        <v>-0.0297</v>
      </c>
    </row>
    <row r="45" spans="2:16" ht="21.75">
      <c r="B45" s="223" t="s">
        <v>338</v>
      </c>
      <c r="K45" s="381">
        <f>K39</f>
        <v>0.05340000000000001</v>
      </c>
      <c r="L45" s="380"/>
      <c r="M45" s="380"/>
      <c r="N45" s="380"/>
      <c r="O45" s="380"/>
      <c r="P45" s="574">
        <f>P39</f>
        <v>-0.240525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55" zoomScaleNormal="75" zoomScaleSheetLayoutView="55" zoomScalePageLayoutView="0" workbookViewId="0" topLeftCell="A1">
      <selection activeCell="G47" sqref="G47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240</v>
      </c>
    </row>
    <row r="2" spans="1:16" ht="20.25">
      <c r="A2" s="388" t="s">
        <v>241</v>
      </c>
      <c r="P2" s="340" t="str">
        <f>NDPL!Q1</f>
        <v>AUGUST-2015</v>
      </c>
    </row>
    <row r="3" spans="1:9" ht="18">
      <c r="A3" s="219" t="s">
        <v>355</v>
      </c>
      <c r="B3" s="219"/>
      <c r="C3" s="312"/>
      <c r="D3" s="313"/>
      <c r="E3" s="313"/>
      <c r="F3" s="312"/>
      <c r="G3" s="312"/>
      <c r="H3" s="312"/>
      <c r="I3" s="312"/>
    </row>
    <row r="4" spans="1:16" ht="24" thickBot="1">
      <c r="A4" s="3"/>
      <c r="G4" s="19"/>
      <c r="H4" s="19"/>
      <c r="I4" s="56" t="s">
        <v>401</v>
      </c>
      <c r="J4" s="19"/>
      <c r="K4" s="19"/>
      <c r="L4" s="19"/>
      <c r="M4" s="19"/>
      <c r="N4" s="56" t="s">
        <v>402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01/09/2015</v>
      </c>
      <c r="H5" s="39" t="str">
        <f>NDPL!H5</f>
        <v>INTIAL READING 01/08/2015</v>
      </c>
      <c r="I5" s="39" t="s">
        <v>4</v>
      </c>
      <c r="J5" s="39" t="s">
        <v>5</v>
      </c>
      <c r="K5" s="39" t="s">
        <v>6</v>
      </c>
      <c r="L5" s="41" t="str">
        <f>NDPL!G5</f>
        <v>FINAL READING 01/09/2015</v>
      </c>
      <c r="M5" s="39" t="str">
        <f>NDPL!H5</f>
        <v>INTIAL READING 01/08/2015</v>
      </c>
      <c r="N5" s="39" t="s">
        <v>4</v>
      </c>
      <c r="O5" s="39" t="s">
        <v>5</v>
      </c>
      <c r="P5" s="40" t="s">
        <v>6</v>
      </c>
      <c r="Q5" s="40" t="s">
        <v>313</v>
      </c>
    </row>
    <row r="6" ht="14.25" thickBot="1" thickTop="1"/>
    <row r="7" spans="1:17" ht="13.5" thickTop="1">
      <c r="A7" s="24"/>
      <c r="B7" s="134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78"/>
    </row>
    <row r="8" spans="1:17" ht="18">
      <c r="A8" s="140"/>
      <c r="B8" s="606" t="s">
        <v>286</v>
      </c>
      <c r="C8" s="604"/>
      <c r="D8" s="143"/>
      <c r="E8" s="143"/>
      <c r="F8" s="145"/>
      <c r="G8" s="156"/>
      <c r="H8" s="19"/>
      <c r="I8" s="79"/>
      <c r="J8" s="79"/>
      <c r="K8" s="81"/>
      <c r="L8" s="80"/>
      <c r="M8" s="78"/>
      <c r="N8" s="79"/>
      <c r="O8" s="79"/>
      <c r="P8" s="81"/>
      <c r="Q8" s="179"/>
    </row>
    <row r="9" spans="1:17" ht="18">
      <c r="A9" s="147"/>
      <c r="B9" s="607" t="s">
        <v>287</v>
      </c>
      <c r="C9" s="608" t="s">
        <v>281</v>
      </c>
      <c r="D9" s="148"/>
      <c r="E9" s="143"/>
      <c r="F9" s="145"/>
      <c r="G9" s="23"/>
      <c r="H9" s="19"/>
      <c r="I9" s="79"/>
      <c r="J9" s="79"/>
      <c r="K9" s="81"/>
      <c r="L9" s="217"/>
      <c r="M9" s="79"/>
      <c r="N9" s="79"/>
      <c r="O9" s="79"/>
      <c r="P9" s="81"/>
      <c r="Q9" s="179"/>
    </row>
    <row r="10" spans="1:17" ht="20.25">
      <c r="A10" s="589">
        <v>1</v>
      </c>
      <c r="B10" s="603" t="s">
        <v>282</v>
      </c>
      <c r="C10" s="604">
        <v>4865001</v>
      </c>
      <c r="D10" s="663" t="s">
        <v>12</v>
      </c>
      <c r="E10" s="143" t="s">
        <v>359</v>
      </c>
      <c r="F10" s="605">
        <v>2000</v>
      </c>
      <c r="G10" s="596">
        <v>17842</v>
      </c>
      <c r="H10" s="597">
        <v>17662</v>
      </c>
      <c r="I10" s="597">
        <f>G10-H10</f>
        <v>180</v>
      </c>
      <c r="J10" s="597">
        <f>$F10*I10</f>
        <v>360000</v>
      </c>
      <c r="K10" s="597">
        <f>J10/1000000</f>
        <v>0.36</v>
      </c>
      <c r="L10" s="596">
        <v>1418</v>
      </c>
      <c r="M10" s="597">
        <v>1288</v>
      </c>
      <c r="N10" s="565">
        <f>L10-M10</f>
        <v>130</v>
      </c>
      <c r="O10" s="565">
        <f>$F10*N10</f>
        <v>260000</v>
      </c>
      <c r="P10" s="567">
        <f>O10/1000000</f>
        <v>0.26</v>
      </c>
      <c r="Q10" s="179"/>
    </row>
    <row r="11" spans="1:17" s="691" customFormat="1" ht="20.25">
      <c r="A11" s="589">
        <v>2</v>
      </c>
      <c r="B11" s="603" t="s">
        <v>284</v>
      </c>
      <c r="C11" s="604">
        <v>4864886</v>
      </c>
      <c r="D11" s="663" t="s">
        <v>12</v>
      </c>
      <c r="E11" s="143" t="s">
        <v>359</v>
      </c>
      <c r="F11" s="605">
        <v>5000</v>
      </c>
      <c r="G11" s="684">
        <v>999850</v>
      </c>
      <c r="H11" s="685">
        <v>999874</v>
      </c>
      <c r="I11" s="685">
        <f>G11-H11</f>
        <v>-24</v>
      </c>
      <c r="J11" s="685">
        <f>$F11*I11</f>
        <v>-120000</v>
      </c>
      <c r="K11" s="685">
        <f>J11/1000000</f>
        <v>-0.12</v>
      </c>
      <c r="L11" s="684">
        <v>46</v>
      </c>
      <c r="M11" s="685">
        <v>106</v>
      </c>
      <c r="N11" s="686">
        <f>L11-M11</f>
        <v>-60</v>
      </c>
      <c r="O11" s="686">
        <f>$F11*N11</f>
        <v>-300000</v>
      </c>
      <c r="P11" s="687">
        <f>O11/1000000</f>
        <v>-0.3</v>
      </c>
      <c r="Q11" s="700"/>
    </row>
    <row r="12" spans="1:17" ht="14.25">
      <c r="A12" s="114"/>
      <c r="B12" s="152"/>
      <c r="C12" s="131"/>
      <c r="D12" s="663"/>
      <c r="E12" s="150"/>
      <c r="F12" s="151"/>
      <c r="G12" s="157"/>
      <c r="H12" s="158"/>
      <c r="I12" s="79"/>
      <c r="J12" s="79"/>
      <c r="K12" s="81"/>
      <c r="L12" s="217"/>
      <c r="M12" s="79"/>
      <c r="N12" s="79"/>
      <c r="O12" s="79"/>
      <c r="P12" s="81"/>
      <c r="Q12" s="179"/>
    </row>
    <row r="13" spans="1:17" ht="14.25">
      <c r="A13" s="114"/>
      <c r="B13" s="149"/>
      <c r="C13" s="131"/>
      <c r="D13" s="663"/>
      <c r="E13" s="150"/>
      <c r="F13" s="151"/>
      <c r="G13" s="157"/>
      <c r="H13" s="158"/>
      <c r="I13" s="79"/>
      <c r="J13" s="79"/>
      <c r="K13" s="81"/>
      <c r="L13" s="217"/>
      <c r="M13" s="79"/>
      <c r="N13" s="79"/>
      <c r="O13" s="79"/>
      <c r="P13" s="81"/>
      <c r="Q13" s="179"/>
    </row>
    <row r="14" spans="1:17" ht="18">
      <c r="A14" s="114"/>
      <c r="B14" s="149"/>
      <c r="C14" s="131"/>
      <c r="D14" s="663"/>
      <c r="E14" s="150"/>
      <c r="F14" s="151"/>
      <c r="G14" s="157"/>
      <c r="H14" s="619" t="s">
        <v>322</v>
      </c>
      <c r="I14" s="598"/>
      <c r="J14" s="364"/>
      <c r="K14" s="599">
        <f>SUM(K10:K11)</f>
        <v>0.24</v>
      </c>
      <c r="L14" s="217"/>
      <c r="M14" s="620" t="s">
        <v>322</v>
      </c>
      <c r="N14" s="600"/>
      <c r="O14" s="593"/>
      <c r="P14" s="601">
        <f>SUM(P10:P11)</f>
        <v>-0.03999999999999998</v>
      </c>
      <c r="Q14" s="179"/>
    </row>
    <row r="15" spans="1:17" ht="18">
      <c r="A15" s="114"/>
      <c r="B15" s="385" t="s">
        <v>11</v>
      </c>
      <c r="C15" s="384"/>
      <c r="D15" s="663"/>
      <c r="E15" s="150"/>
      <c r="F15" s="151"/>
      <c r="G15" s="157"/>
      <c r="H15" s="158"/>
      <c r="I15" s="79"/>
      <c r="J15" s="79"/>
      <c r="K15" s="81"/>
      <c r="L15" s="217"/>
      <c r="M15" s="79"/>
      <c r="N15" s="79"/>
      <c r="O15" s="79"/>
      <c r="P15" s="81"/>
      <c r="Q15" s="179"/>
    </row>
    <row r="16" spans="1:17" ht="18">
      <c r="A16" s="153"/>
      <c r="B16" s="256" t="s">
        <v>288</v>
      </c>
      <c r="C16" s="183" t="s">
        <v>281</v>
      </c>
      <c r="D16" s="664"/>
      <c r="E16" s="150"/>
      <c r="F16" s="155"/>
      <c r="G16" s="23"/>
      <c r="H16" s="19"/>
      <c r="I16" s="79"/>
      <c r="J16" s="79"/>
      <c r="K16" s="81"/>
      <c r="L16" s="217"/>
      <c r="M16" s="79"/>
      <c r="N16" s="79"/>
      <c r="O16" s="79"/>
      <c r="P16" s="81"/>
      <c r="Q16" s="179"/>
    </row>
    <row r="17" spans="1:17" ht="20.25">
      <c r="A17" s="321">
        <v>3</v>
      </c>
      <c r="B17" s="383" t="s">
        <v>282</v>
      </c>
      <c r="C17" s="384">
        <v>4902505</v>
      </c>
      <c r="D17" s="663" t="s">
        <v>12</v>
      </c>
      <c r="E17" s="143" t="s">
        <v>359</v>
      </c>
      <c r="F17" s="609">
        <v>1000</v>
      </c>
      <c r="G17" s="596">
        <v>991859</v>
      </c>
      <c r="H17" s="597">
        <v>991860</v>
      </c>
      <c r="I17" s="597">
        <f>G17-H17</f>
        <v>-1</v>
      </c>
      <c r="J17" s="597">
        <f>$F17*I17</f>
        <v>-1000</v>
      </c>
      <c r="K17" s="597">
        <f>J17/1000000</f>
        <v>-0.001</v>
      </c>
      <c r="L17" s="596">
        <v>37297</v>
      </c>
      <c r="M17" s="597">
        <v>38125</v>
      </c>
      <c r="N17" s="565">
        <f>L17-M17</f>
        <v>-828</v>
      </c>
      <c r="O17" s="565">
        <f>$F17*N17</f>
        <v>-828000</v>
      </c>
      <c r="P17" s="567">
        <f>O17/1000000</f>
        <v>-0.828</v>
      </c>
      <c r="Q17" s="179"/>
    </row>
    <row r="18" spans="1:17" ht="20.25">
      <c r="A18" s="321">
        <v>4</v>
      </c>
      <c r="B18" s="383" t="s">
        <v>284</v>
      </c>
      <c r="C18" s="384">
        <v>5128424</v>
      </c>
      <c r="D18" s="663" t="s">
        <v>12</v>
      </c>
      <c r="E18" s="143" t="s">
        <v>359</v>
      </c>
      <c r="F18" s="609">
        <v>1000</v>
      </c>
      <c r="G18" s="684">
        <v>994961</v>
      </c>
      <c r="H18" s="685">
        <v>994942</v>
      </c>
      <c r="I18" s="685">
        <f>G18-H18</f>
        <v>19</v>
      </c>
      <c r="J18" s="685">
        <f>$F18*I18</f>
        <v>19000</v>
      </c>
      <c r="K18" s="685">
        <f>J18/1000000</f>
        <v>0.019</v>
      </c>
      <c r="L18" s="684">
        <v>992958</v>
      </c>
      <c r="M18" s="685">
        <v>993766</v>
      </c>
      <c r="N18" s="686">
        <f>L18-M18</f>
        <v>-808</v>
      </c>
      <c r="O18" s="686">
        <f>$F18*N18</f>
        <v>-808000</v>
      </c>
      <c r="P18" s="687">
        <f>O18/1000000</f>
        <v>-0.808</v>
      </c>
      <c r="Q18" s="547"/>
    </row>
    <row r="19" spans="1:17" ht="12.75">
      <c r="A19" s="23"/>
      <c r="B19" s="19"/>
      <c r="C19" s="19"/>
      <c r="D19" s="19"/>
      <c r="E19" s="19"/>
      <c r="F19" s="19"/>
      <c r="G19" s="23"/>
      <c r="H19" s="19"/>
      <c r="I19" s="19"/>
      <c r="J19" s="19"/>
      <c r="K19" s="19"/>
      <c r="L19" s="23"/>
      <c r="M19" s="19"/>
      <c r="N19" s="19"/>
      <c r="O19" s="19"/>
      <c r="P19" s="120"/>
      <c r="Q19" s="179"/>
    </row>
    <row r="20" spans="1:17" ht="18">
      <c r="A20" s="23"/>
      <c r="B20" s="19"/>
      <c r="C20" s="19"/>
      <c r="D20" s="19"/>
      <c r="E20" s="19"/>
      <c r="F20" s="19"/>
      <c r="G20" s="23"/>
      <c r="H20" s="622" t="s">
        <v>322</v>
      </c>
      <c r="I20" s="621"/>
      <c r="J20" s="502"/>
      <c r="K20" s="602">
        <f>SUM(K17:K18)</f>
        <v>0.018</v>
      </c>
      <c r="L20" s="23"/>
      <c r="M20" s="622" t="s">
        <v>322</v>
      </c>
      <c r="N20" s="602"/>
      <c r="O20" s="502"/>
      <c r="P20" s="602">
        <f>SUM(P17:P18)</f>
        <v>-1.6360000000000001</v>
      </c>
      <c r="Q20" s="179"/>
    </row>
    <row r="21" spans="1:17" ht="12.75">
      <c r="A21" s="23"/>
      <c r="B21" s="19"/>
      <c r="C21" s="19"/>
      <c r="D21" s="19"/>
      <c r="E21" s="19"/>
      <c r="F21" s="19"/>
      <c r="G21" s="23"/>
      <c r="H21" s="19"/>
      <c r="I21" s="19"/>
      <c r="J21" s="19"/>
      <c r="K21" s="19"/>
      <c r="L21" s="23"/>
      <c r="M21" s="19"/>
      <c r="N21" s="19"/>
      <c r="O21" s="19"/>
      <c r="P21" s="120"/>
      <c r="Q21" s="179"/>
    </row>
    <row r="22" spans="1:17" ht="13.5" thickBot="1">
      <c r="A22" s="29"/>
      <c r="B22" s="30"/>
      <c r="C22" s="30"/>
      <c r="D22" s="30"/>
      <c r="E22" s="30"/>
      <c r="F22" s="30"/>
      <c r="G22" s="29"/>
      <c r="H22" s="30"/>
      <c r="I22" s="233"/>
      <c r="J22" s="30"/>
      <c r="K22" s="234"/>
      <c r="L22" s="29"/>
      <c r="M22" s="30"/>
      <c r="N22" s="233"/>
      <c r="O22" s="30"/>
      <c r="P22" s="234"/>
      <c r="Q22" s="180"/>
    </row>
    <row r="23" ht="13.5" thickTop="1"/>
    <row r="27" spans="1:16" ht="18">
      <c r="A27" s="610" t="s">
        <v>290</v>
      </c>
      <c r="B27" s="220"/>
      <c r="C27" s="220"/>
      <c r="D27" s="220"/>
      <c r="E27" s="220"/>
      <c r="F27" s="220"/>
      <c r="K27" s="159">
        <f>(K14+K20)</f>
        <v>0.258</v>
      </c>
      <c r="L27" s="160"/>
      <c r="M27" s="160"/>
      <c r="N27" s="160"/>
      <c r="O27" s="160"/>
      <c r="P27" s="159">
        <f>(P14+P20)</f>
        <v>-1.6760000000000002</v>
      </c>
    </row>
    <row r="30" spans="1:2" ht="18">
      <c r="A30" s="610" t="s">
        <v>291</v>
      </c>
      <c r="B30" s="610" t="s">
        <v>292</v>
      </c>
    </row>
    <row r="31" spans="1:16" ht="18">
      <c r="A31" s="235"/>
      <c r="B31" s="235"/>
      <c r="H31" s="184" t="s">
        <v>293</v>
      </c>
      <c r="I31" s="220"/>
      <c r="J31" s="184"/>
      <c r="K31" s="328">
        <v>0</v>
      </c>
      <c r="L31" s="328"/>
      <c r="M31" s="328"/>
      <c r="N31" s="328"/>
      <c r="O31" s="328"/>
      <c r="P31" s="328">
        <v>0</v>
      </c>
    </row>
    <row r="32" spans="8:16" ht="18">
      <c r="H32" s="184" t="s">
        <v>294</v>
      </c>
      <c r="I32" s="220"/>
      <c r="J32" s="184"/>
      <c r="K32" s="328">
        <f>BRPL!K17</f>
        <v>0</v>
      </c>
      <c r="L32" s="328"/>
      <c r="M32" s="328"/>
      <c r="N32" s="328"/>
      <c r="O32" s="328"/>
      <c r="P32" s="328">
        <f>BRPL!P17</f>
        <v>0</v>
      </c>
    </row>
    <row r="33" spans="8:16" ht="18">
      <c r="H33" s="184" t="s">
        <v>295</v>
      </c>
      <c r="I33" s="220"/>
      <c r="J33" s="184"/>
      <c r="K33" s="220">
        <f>BYPL!K32</f>
        <v>-0.1537</v>
      </c>
      <c r="L33" s="220"/>
      <c r="M33" s="611"/>
      <c r="N33" s="220"/>
      <c r="O33" s="220"/>
      <c r="P33" s="220">
        <f>BYPL!P32</f>
        <v>-5.46545</v>
      </c>
    </row>
    <row r="34" spans="8:16" ht="18">
      <c r="H34" s="184" t="s">
        <v>296</v>
      </c>
      <c r="I34" s="220"/>
      <c r="J34" s="184"/>
      <c r="K34" s="220">
        <f>NDMC!K33</f>
        <v>0.07300000000000001</v>
      </c>
      <c r="L34" s="220"/>
      <c r="M34" s="220"/>
      <c r="N34" s="220"/>
      <c r="O34" s="220"/>
      <c r="P34" s="220">
        <f>NDMC!P33</f>
        <v>3.141</v>
      </c>
    </row>
    <row r="35" spans="8:16" ht="18">
      <c r="H35" s="184" t="s">
        <v>297</v>
      </c>
      <c r="I35" s="220"/>
      <c r="J35" s="184"/>
      <c r="K35" s="220"/>
      <c r="L35" s="220"/>
      <c r="M35" s="220"/>
      <c r="N35" s="220"/>
      <c r="O35" s="220"/>
      <c r="P35" s="220"/>
    </row>
    <row r="36" spans="8:16" ht="18">
      <c r="H36" s="612" t="s">
        <v>298</v>
      </c>
      <c r="I36" s="184"/>
      <c r="J36" s="184"/>
      <c r="K36" s="184">
        <f>SUM(K31:K35)</f>
        <v>-0.0807</v>
      </c>
      <c r="L36" s="220"/>
      <c r="M36" s="220"/>
      <c r="N36" s="220"/>
      <c r="O36" s="220"/>
      <c r="P36" s="184">
        <f>SUM(P31:P35)</f>
        <v>-2.3244499999999997</v>
      </c>
    </row>
    <row r="37" spans="8:16" ht="18">
      <c r="H37" s="220"/>
      <c r="I37" s="220"/>
      <c r="J37" s="220"/>
      <c r="K37" s="220"/>
      <c r="L37" s="220"/>
      <c r="M37" s="220"/>
      <c r="N37" s="220"/>
      <c r="O37" s="220"/>
      <c r="P37" s="220"/>
    </row>
    <row r="38" spans="1:16" ht="18">
      <c r="A38" s="610" t="s">
        <v>323</v>
      </c>
      <c r="B38" s="133"/>
      <c r="C38" s="133"/>
      <c r="D38" s="133"/>
      <c r="E38" s="133"/>
      <c r="F38" s="133"/>
      <c r="G38" s="133"/>
      <c r="H38" s="184"/>
      <c r="I38" s="613"/>
      <c r="J38" s="184"/>
      <c r="K38" s="613">
        <f>K27+K36</f>
        <v>0.1773</v>
      </c>
      <c r="L38" s="220"/>
      <c r="M38" s="220"/>
      <c r="N38" s="220"/>
      <c r="O38" s="220"/>
      <c r="P38" s="613">
        <f>P27+P36</f>
        <v>-4.00045</v>
      </c>
    </row>
    <row r="39" spans="1:10" ht="18">
      <c r="A39" s="184"/>
      <c r="B39" s="132"/>
      <c r="C39" s="133"/>
      <c r="D39" s="133"/>
      <c r="E39" s="133"/>
      <c r="F39" s="133"/>
      <c r="G39" s="133"/>
      <c r="H39" s="133"/>
      <c r="I39" s="162"/>
      <c r="J39" s="133"/>
    </row>
    <row r="40" spans="1:10" ht="18">
      <c r="A40" s="612" t="s">
        <v>299</v>
      </c>
      <c r="B40" s="184" t="s">
        <v>300</v>
      </c>
      <c r="C40" s="133"/>
      <c r="D40" s="133"/>
      <c r="E40" s="133"/>
      <c r="F40" s="133"/>
      <c r="G40" s="133"/>
      <c r="H40" s="133"/>
      <c r="I40" s="162"/>
      <c r="J40" s="133"/>
    </row>
    <row r="41" spans="1:10" ht="12.75">
      <c r="A41" s="161"/>
      <c r="B41" s="132"/>
      <c r="C41" s="133"/>
      <c r="D41" s="133"/>
      <c r="E41" s="133"/>
      <c r="F41" s="133"/>
      <c r="G41" s="133"/>
      <c r="H41" s="133"/>
      <c r="I41" s="162"/>
      <c r="J41" s="133"/>
    </row>
    <row r="42" spans="1:16" ht="18">
      <c r="A42" s="614" t="s">
        <v>301</v>
      </c>
      <c r="B42" s="615" t="s">
        <v>302</v>
      </c>
      <c r="C42" s="616" t="s">
        <v>303</v>
      </c>
      <c r="D42" s="615"/>
      <c r="E42" s="615"/>
      <c r="F42" s="615"/>
      <c r="G42" s="502">
        <v>29.0134</v>
      </c>
      <c r="H42" s="615" t="s">
        <v>304</v>
      </c>
      <c r="I42" s="615"/>
      <c r="J42" s="617"/>
      <c r="K42" s="615">
        <f>($K$38*G42)/100</f>
        <v>0.051440758200000006</v>
      </c>
      <c r="L42" s="615"/>
      <c r="M42" s="615"/>
      <c r="N42" s="615"/>
      <c r="O42" s="615"/>
      <c r="P42" s="615">
        <f>($P$38*G42)/100</f>
        <v>-1.1606665603000001</v>
      </c>
    </row>
    <row r="43" spans="1:16" ht="18">
      <c r="A43" s="614" t="s">
        <v>305</v>
      </c>
      <c r="B43" s="615" t="s">
        <v>360</v>
      </c>
      <c r="C43" s="616" t="s">
        <v>303</v>
      </c>
      <c r="D43" s="615"/>
      <c r="E43" s="615"/>
      <c r="F43" s="615"/>
      <c r="G43" s="502">
        <v>41.247</v>
      </c>
      <c r="H43" s="615" t="s">
        <v>304</v>
      </c>
      <c r="I43" s="615"/>
      <c r="J43" s="617"/>
      <c r="K43" s="615">
        <f>($K$38*G43)/100</f>
        <v>0.07313093100000001</v>
      </c>
      <c r="L43" s="615"/>
      <c r="M43" s="615"/>
      <c r="N43" s="615"/>
      <c r="O43" s="615"/>
      <c r="P43" s="615">
        <f>($P$38*G43)/100</f>
        <v>-1.6500656114999999</v>
      </c>
    </row>
    <row r="44" spans="1:16" ht="18">
      <c r="A44" s="614" t="s">
        <v>306</v>
      </c>
      <c r="B44" s="615" t="s">
        <v>361</v>
      </c>
      <c r="C44" s="616" t="s">
        <v>303</v>
      </c>
      <c r="D44" s="615"/>
      <c r="E44" s="615"/>
      <c r="F44" s="615"/>
      <c r="G44" s="502">
        <v>23.6517</v>
      </c>
      <c r="H44" s="615" t="s">
        <v>304</v>
      </c>
      <c r="I44" s="615"/>
      <c r="J44" s="617"/>
      <c r="K44" s="615">
        <f>($K$38*G44)/100</f>
        <v>0.041934464100000006</v>
      </c>
      <c r="L44" s="615"/>
      <c r="M44" s="615"/>
      <c r="N44" s="615"/>
      <c r="O44" s="615"/>
      <c r="P44" s="615">
        <f>($P$38*G44)/100</f>
        <v>-0.94617443265</v>
      </c>
    </row>
    <row r="45" spans="1:16" ht="18">
      <c r="A45" s="614" t="s">
        <v>307</v>
      </c>
      <c r="B45" s="615" t="s">
        <v>362</v>
      </c>
      <c r="C45" s="616" t="s">
        <v>303</v>
      </c>
      <c r="D45" s="615"/>
      <c r="E45" s="615"/>
      <c r="F45" s="615"/>
      <c r="G45" s="502">
        <v>5.3499</v>
      </c>
      <c r="H45" s="615" t="s">
        <v>304</v>
      </c>
      <c r="I45" s="615"/>
      <c r="J45" s="617"/>
      <c r="K45" s="615">
        <f>($K$38*G45)/100</f>
        <v>0.009485372700000001</v>
      </c>
      <c r="L45" s="615"/>
      <c r="M45" s="615"/>
      <c r="N45" s="615"/>
      <c r="O45" s="615"/>
      <c r="P45" s="615">
        <f>($P$38*G45)/100</f>
        <v>-0.21402007455</v>
      </c>
    </row>
    <row r="46" spans="1:16" ht="18">
      <c r="A46" s="614" t="s">
        <v>308</v>
      </c>
      <c r="B46" s="615" t="s">
        <v>363</v>
      </c>
      <c r="C46" s="616" t="s">
        <v>303</v>
      </c>
      <c r="D46" s="615"/>
      <c r="E46" s="615"/>
      <c r="F46" s="615"/>
      <c r="G46" s="502">
        <v>0.7381</v>
      </c>
      <c r="H46" s="615" t="s">
        <v>304</v>
      </c>
      <c r="I46" s="615"/>
      <c r="J46" s="617"/>
      <c r="K46" s="615">
        <f>($K$38*G46)/100</f>
        <v>0.0013086513</v>
      </c>
      <c r="L46" s="615"/>
      <c r="M46" s="615"/>
      <c r="N46" s="615"/>
      <c r="O46" s="615"/>
      <c r="P46" s="615">
        <f>($P$38*G46)/100</f>
        <v>-0.029527321449999998</v>
      </c>
    </row>
    <row r="47" spans="6:10" ht="12.75">
      <c r="F47" s="163"/>
      <c r="J47" s="164"/>
    </row>
    <row r="48" spans="1:10" ht="15">
      <c r="A48" s="618" t="s">
        <v>457</v>
      </c>
      <c r="F48" s="163"/>
      <c r="J48" s="164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8">
      <selection activeCell="F8" sqref="F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3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314"/>
      <c r="R1" s="19"/>
    </row>
    <row r="2" spans="1:18" ht="30">
      <c r="A2" s="245"/>
      <c r="B2" s="19"/>
      <c r="C2" s="19"/>
      <c r="D2" s="19"/>
      <c r="E2" s="19"/>
      <c r="F2" s="19"/>
      <c r="G2" s="491" t="s">
        <v>358</v>
      </c>
      <c r="H2" s="19"/>
      <c r="I2" s="19"/>
      <c r="J2" s="19"/>
      <c r="K2" s="19"/>
      <c r="L2" s="19"/>
      <c r="M2" s="19"/>
      <c r="N2" s="19"/>
      <c r="O2" s="19"/>
      <c r="P2" s="19"/>
      <c r="Q2" s="315"/>
      <c r="R2" s="19"/>
    </row>
    <row r="3" spans="1:18" ht="26.25">
      <c r="A3" s="24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15"/>
      <c r="R3" s="19"/>
    </row>
    <row r="4" spans="1:18" ht="25.5">
      <c r="A4" s="24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15"/>
      <c r="R4" s="19"/>
    </row>
    <row r="5" spans="1:18" ht="23.25">
      <c r="A5" s="251"/>
      <c r="B5" s="19"/>
      <c r="C5" s="486" t="s">
        <v>388</v>
      </c>
      <c r="D5" s="19"/>
      <c r="E5" s="19"/>
      <c r="F5" s="19"/>
      <c r="G5" s="19"/>
      <c r="H5" s="19"/>
      <c r="I5" s="19"/>
      <c r="J5" s="19"/>
      <c r="K5" s="19"/>
      <c r="L5" s="248"/>
      <c r="M5" s="19"/>
      <c r="N5" s="19"/>
      <c r="O5" s="19"/>
      <c r="P5" s="19"/>
      <c r="Q5" s="315"/>
      <c r="R5" s="19"/>
    </row>
    <row r="6" spans="1:18" ht="18">
      <c r="A6" s="247"/>
      <c r="B6" s="12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15"/>
      <c r="R6" s="19"/>
    </row>
    <row r="7" spans="1:18" ht="26.25">
      <c r="A7" s="245"/>
      <c r="B7" s="19"/>
      <c r="C7" s="19"/>
      <c r="D7" s="19"/>
      <c r="E7" s="19"/>
      <c r="F7" s="300" t="s">
        <v>441</v>
      </c>
      <c r="G7" s="19"/>
      <c r="H7" s="19"/>
      <c r="I7" s="19"/>
      <c r="J7" s="19"/>
      <c r="K7" s="19"/>
      <c r="L7" s="248"/>
      <c r="M7" s="19"/>
      <c r="N7" s="19"/>
      <c r="O7" s="19"/>
      <c r="P7" s="19"/>
      <c r="Q7" s="315"/>
      <c r="R7" s="19"/>
    </row>
    <row r="8" spans="1:18" ht="25.5">
      <c r="A8" s="246"/>
      <c r="B8" s="249"/>
      <c r="C8" s="19"/>
      <c r="D8" s="19"/>
      <c r="E8" s="19"/>
      <c r="F8" s="19"/>
      <c r="G8" s="19"/>
      <c r="H8" s="250"/>
      <c r="I8" s="19"/>
      <c r="J8" s="19"/>
      <c r="K8" s="19"/>
      <c r="L8" s="19"/>
      <c r="M8" s="19"/>
      <c r="N8" s="19"/>
      <c r="O8" s="19"/>
      <c r="P8" s="19"/>
      <c r="Q8" s="315"/>
      <c r="R8" s="19"/>
    </row>
    <row r="9" spans="1:18" ht="12.75">
      <c r="A9" s="251"/>
      <c r="B9" s="19"/>
      <c r="C9" s="19"/>
      <c r="D9" s="19"/>
      <c r="E9" s="19"/>
      <c r="F9" s="19"/>
      <c r="G9" s="19"/>
      <c r="H9" s="252"/>
      <c r="I9" s="19"/>
      <c r="J9" s="19"/>
      <c r="K9" s="19"/>
      <c r="L9" s="19"/>
      <c r="M9" s="19"/>
      <c r="N9" s="19"/>
      <c r="O9" s="19"/>
      <c r="P9" s="19"/>
      <c r="Q9" s="315"/>
      <c r="R9" s="19"/>
    </row>
    <row r="10" spans="1:18" ht="45.75" customHeight="1">
      <c r="A10" s="251"/>
      <c r="B10" s="307" t="s">
        <v>324</v>
      </c>
      <c r="C10" s="19"/>
      <c r="D10" s="19"/>
      <c r="E10" s="19"/>
      <c r="F10" s="19"/>
      <c r="G10" s="19"/>
      <c r="H10" s="252"/>
      <c r="I10" s="301"/>
      <c r="J10" s="78"/>
      <c r="K10" s="78"/>
      <c r="L10" s="78"/>
      <c r="M10" s="78"/>
      <c r="N10" s="301"/>
      <c r="O10" s="78"/>
      <c r="P10" s="78"/>
      <c r="Q10" s="315"/>
      <c r="R10" s="19"/>
    </row>
    <row r="11" spans="1:19" ht="20.25">
      <c r="A11" s="251"/>
      <c r="B11" s="19"/>
      <c r="C11" s="19"/>
      <c r="D11" s="19"/>
      <c r="E11" s="19"/>
      <c r="F11" s="19"/>
      <c r="G11" s="19"/>
      <c r="H11" s="255"/>
      <c r="I11" s="518" t="s">
        <v>343</v>
      </c>
      <c r="J11" s="302"/>
      <c r="K11" s="302"/>
      <c r="L11" s="302"/>
      <c r="M11" s="302"/>
      <c r="N11" s="518" t="s">
        <v>344</v>
      </c>
      <c r="O11" s="302"/>
      <c r="P11" s="302"/>
      <c r="Q11" s="480"/>
      <c r="R11" s="258"/>
      <c r="S11" s="238"/>
    </row>
    <row r="12" spans="1:18" ht="12.75">
      <c r="A12" s="251"/>
      <c r="B12" s="19"/>
      <c r="C12" s="19"/>
      <c r="D12" s="19"/>
      <c r="E12" s="19"/>
      <c r="F12" s="19"/>
      <c r="G12" s="19"/>
      <c r="H12" s="252"/>
      <c r="I12" s="299"/>
      <c r="J12" s="299"/>
      <c r="K12" s="299"/>
      <c r="L12" s="299"/>
      <c r="M12" s="299"/>
      <c r="N12" s="299"/>
      <c r="O12" s="299"/>
      <c r="P12" s="299"/>
      <c r="Q12" s="315"/>
      <c r="R12" s="19"/>
    </row>
    <row r="13" spans="1:18" ht="26.25">
      <c r="A13" s="485">
        <v>1</v>
      </c>
      <c r="B13" s="486" t="s">
        <v>325</v>
      </c>
      <c r="C13" s="487"/>
      <c r="D13" s="487"/>
      <c r="E13" s="484"/>
      <c r="F13" s="484"/>
      <c r="G13" s="254"/>
      <c r="H13" s="481"/>
      <c r="I13" s="482">
        <f>NDPL!K165</f>
        <v>-1.0110979351333327</v>
      </c>
      <c r="J13" s="300"/>
      <c r="K13" s="300"/>
      <c r="L13" s="300"/>
      <c r="M13" s="481"/>
      <c r="N13" s="482">
        <f>NDPL!P165</f>
        <v>0.5165135863666652</v>
      </c>
      <c r="O13" s="300"/>
      <c r="P13" s="300"/>
      <c r="Q13" s="315"/>
      <c r="R13" s="19"/>
    </row>
    <row r="14" spans="1:18" ht="26.25">
      <c r="A14" s="485"/>
      <c r="B14" s="486"/>
      <c r="C14" s="487"/>
      <c r="D14" s="487"/>
      <c r="E14" s="484"/>
      <c r="F14" s="484"/>
      <c r="G14" s="254"/>
      <c r="H14" s="481"/>
      <c r="I14" s="482"/>
      <c r="J14" s="300"/>
      <c r="K14" s="300"/>
      <c r="L14" s="300"/>
      <c r="M14" s="481"/>
      <c r="N14" s="482"/>
      <c r="O14" s="300"/>
      <c r="P14" s="300"/>
      <c r="Q14" s="315"/>
      <c r="R14" s="19"/>
    </row>
    <row r="15" spans="1:18" ht="26.25">
      <c r="A15" s="485"/>
      <c r="B15" s="486"/>
      <c r="C15" s="487"/>
      <c r="D15" s="487"/>
      <c r="E15" s="484"/>
      <c r="F15" s="484"/>
      <c r="G15" s="249"/>
      <c r="H15" s="481"/>
      <c r="I15" s="482"/>
      <c r="J15" s="300"/>
      <c r="K15" s="300"/>
      <c r="L15" s="300"/>
      <c r="M15" s="481"/>
      <c r="N15" s="482"/>
      <c r="O15" s="300"/>
      <c r="P15" s="300"/>
      <c r="Q15" s="315"/>
      <c r="R15" s="19"/>
    </row>
    <row r="16" spans="1:18" ht="23.25" customHeight="1">
      <c r="A16" s="485">
        <v>2</v>
      </c>
      <c r="B16" s="486" t="s">
        <v>326</v>
      </c>
      <c r="C16" s="487"/>
      <c r="D16" s="487"/>
      <c r="E16" s="484"/>
      <c r="F16" s="484"/>
      <c r="G16" s="254"/>
      <c r="H16" s="481" t="s">
        <v>357</v>
      </c>
      <c r="I16" s="482">
        <f>BRPL!K188</f>
        <v>2.042351879</v>
      </c>
      <c r="J16" s="300"/>
      <c r="K16" s="300"/>
      <c r="L16" s="300"/>
      <c r="M16" s="481" t="s">
        <v>357</v>
      </c>
      <c r="N16" s="482">
        <f>BRPL!P188</f>
        <v>3.7876997444999976</v>
      </c>
      <c r="O16" s="300"/>
      <c r="P16" s="300"/>
      <c r="Q16" s="315"/>
      <c r="R16" s="19"/>
    </row>
    <row r="17" spans="1:18" ht="26.25">
      <c r="A17" s="485"/>
      <c r="B17" s="486"/>
      <c r="C17" s="487"/>
      <c r="D17" s="487"/>
      <c r="E17" s="484"/>
      <c r="F17" s="484"/>
      <c r="G17" s="254"/>
      <c r="H17" s="481"/>
      <c r="I17" s="482"/>
      <c r="J17" s="300"/>
      <c r="K17" s="300"/>
      <c r="L17" s="300"/>
      <c r="M17" s="481"/>
      <c r="N17" s="482"/>
      <c r="O17" s="300"/>
      <c r="P17" s="300"/>
      <c r="Q17" s="315"/>
      <c r="R17" s="19"/>
    </row>
    <row r="18" spans="1:18" ht="26.25">
      <c r="A18" s="485"/>
      <c r="B18" s="486"/>
      <c r="C18" s="487"/>
      <c r="D18" s="487"/>
      <c r="E18" s="484"/>
      <c r="F18" s="484"/>
      <c r="G18" s="249"/>
      <c r="H18" s="481"/>
      <c r="I18" s="482"/>
      <c r="J18" s="300"/>
      <c r="K18" s="300"/>
      <c r="L18" s="300"/>
      <c r="M18" s="481"/>
      <c r="N18" s="482"/>
      <c r="O18" s="300"/>
      <c r="P18" s="300"/>
      <c r="Q18" s="315"/>
      <c r="R18" s="19"/>
    </row>
    <row r="19" spans="1:18" ht="23.25" customHeight="1">
      <c r="A19" s="485">
        <v>3</v>
      </c>
      <c r="B19" s="486" t="s">
        <v>327</v>
      </c>
      <c r="C19" s="487"/>
      <c r="D19" s="487"/>
      <c r="E19" s="484"/>
      <c r="F19" s="484"/>
      <c r="G19" s="254"/>
      <c r="H19" s="481" t="s">
        <v>357</v>
      </c>
      <c r="I19" s="482">
        <f>BYPL!K172</f>
        <v>1.8816427974333327</v>
      </c>
      <c r="J19" s="300"/>
      <c r="K19" s="300"/>
      <c r="L19" s="300"/>
      <c r="M19" s="481" t="s">
        <v>357</v>
      </c>
      <c r="N19" s="482">
        <f>BYPL!P172</f>
        <v>5.9443589006833335</v>
      </c>
      <c r="O19" s="300"/>
      <c r="P19" s="300"/>
      <c r="Q19" s="315"/>
      <c r="R19" s="19"/>
    </row>
    <row r="20" spans="1:18" ht="26.25">
      <c r="A20" s="485"/>
      <c r="B20" s="486"/>
      <c r="C20" s="487"/>
      <c r="D20" s="487"/>
      <c r="E20" s="484"/>
      <c r="F20" s="484"/>
      <c r="G20" s="254"/>
      <c r="H20" s="481"/>
      <c r="I20" s="482"/>
      <c r="J20" s="300"/>
      <c r="K20" s="300"/>
      <c r="L20" s="300"/>
      <c r="M20" s="481"/>
      <c r="N20" s="482"/>
      <c r="O20" s="300"/>
      <c r="P20" s="300"/>
      <c r="Q20" s="315"/>
      <c r="R20" s="19"/>
    </row>
    <row r="21" spans="1:18" ht="26.25">
      <c r="A21" s="485"/>
      <c r="B21" s="488"/>
      <c r="C21" s="488"/>
      <c r="D21" s="488"/>
      <c r="E21" s="337"/>
      <c r="F21" s="337"/>
      <c r="G21" s="129"/>
      <c r="H21" s="481"/>
      <c r="I21" s="482"/>
      <c r="J21" s="300"/>
      <c r="K21" s="300"/>
      <c r="L21" s="300"/>
      <c r="M21" s="481"/>
      <c r="N21" s="482"/>
      <c r="O21" s="300"/>
      <c r="P21" s="300"/>
      <c r="Q21" s="315"/>
      <c r="R21" s="19"/>
    </row>
    <row r="22" spans="1:18" ht="26.25">
      <c r="A22" s="485">
        <v>4</v>
      </c>
      <c r="B22" s="486" t="s">
        <v>328</v>
      </c>
      <c r="C22" s="488"/>
      <c r="D22" s="488"/>
      <c r="E22" s="337"/>
      <c r="F22" s="337"/>
      <c r="G22" s="254"/>
      <c r="H22" s="481" t="s">
        <v>357</v>
      </c>
      <c r="I22" s="482">
        <f>NDMC!K84</f>
        <v>2.7743603727000004</v>
      </c>
      <c r="J22" s="300"/>
      <c r="K22" s="300"/>
      <c r="L22" s="300"/>
      <c r="M22" s="481" t="s">
        <v>357</v>
      </c>
      <c r="N22" s="482">
        <f>NDMC!P84</f>
        <v>5.719104925450003</v>
      </c>
      <c r="O22" s="300"/>
      <c r="P22" s="300"/>
      <c r="Q22" s="315"/>
      <c r="R22" s="19"/>
    </row>
    <row r="23" spans="1:18" ht="26.25">
      <c r="A23" s="485"/>
      <c r="B23" s="486"/>
      <c r="C23" s="488"/>
      <c r="D23" s="488"/>
      <c r="E23" s="337"/>
      <c r="F23" s="337"/>
      <c r="G23" s="254"/>
      <c r="H23" s="481"/>
      <c r="I23" s="482"/>
      <c r="J23" s="300"/>
      <c r="K23" s="300"/>
      <c r="L23" s="300"/>
      <c r="M23" s="481"/>
      <c r="N23" s="482"/>
      <c r="O23" s="300"/>
      <c r="P23" s="300"/>
      <c r="Q23" s="315"/>
      <c r="R23" s="19"/>
    </row>
    <row r="24" spans="1:18" ht="26.25">
      <c r="A24" s="485"/>
      <c r="B24" s="488"/>
      <c r="C24" s="488"/>
      <c r="D24" s="488"/>
      <c r="E24" s="337"/>
      <c r="F24" s="337"/>
      <c r="G24" s="129"/>
      <c r="H24" s="481"/>
      <c r="I24" s="482"/>
      <c r="J24" s="300"/>
      <c r="K24" s="300"/>
      <c r="L24" s="300"/>
      <c r="M24" s="481"/>
      <c r="N24" s="482"/>
      <c r="O24" s="300"/>
      <c r="P24" s="300"/>
      <c r="Q24" s="315"/>
      <c r="R24" s="19"/>
    </row>
    <row r="25" spans="1:18" ht="26.25">
      <c r="A25" s="485">
        <v>5</v>
      </c>
      <c r="B25" s="486" t="s">
        <v>329</v>
      </c>
      <c r="C25" s="488"/>
      <c r="D25" s="488"/>
      <c r="E25" s="337"/>
      <c r="F25" s="337"/>
      <c r="G25" s="254"/>
      <c r="H25" s="481" t="s">
        <v>357</v>
      </c>
      <c r="I25" s="482">
        <f>MES!K59</f>
        <v>0.0425086513</v>
      </c>
      <c r="J25" s="300"/>
      <c r="K25" s="300"/>
      <c r="L25" s="300"/>
      <c r="M25" s="481" t="s">
        <v>357</v>
      </c>
      <c r="N25" s="482">
        <f>MES!P59</f>
        <v>1.8710722355499998</v>
      </c>
      <c r="O25" s="300"/>
      <c r="P25" s="300"/>
      <c r="Q25" s="315"/>
      <c r="R25" s="19"/>
    </row>
    <row r="26" spans="1:18" ht="20.25">
      <c r="A26" s="251"/>
      <c r="B26" s="19"/>
      <c r="C26" s="19"/>
      <c r="D26" s="19"/>
      <c r="E26" s="19"/>
      <c r="F26" s="19"/>
      <c r="G26" s="19"/>
      <c r="H26" s="253"/>
      <c r="I26" s="483"/>
      <c r="J26" s="298"/>
      <c r="K26" s="298"/>
      <c r="L26" s="298"/>
      <c r="M26" s="298"/>
      <c r="N26" s="298"/>
      <c r="O26" s="298"/>
      <c r="P26" s="298"/>
      <c r="Q26" s="315"/>
      <c r="R26" s="19"/>
    </row>
    <row r="27" spans="1:18" ht="18">
      <c r="A27" s="247"/>
      <c r="B27" s="222"/>
      <c r="C27" s="256"/>
      <c r="D27" s="256"/>
      <c r="E27" s="256"/>
      <c r="F27" s="256"/>
      <c r="G27" s="257"/>
      <c r="H27" s="253"/>
      <c r="I27" s="19"/>
      <c r="J27" s="19"/>
      <c r="K27" s="19"/>
      <c r="L27" s="19"/>
      <c r="M27" s="19"/>
      <c r="N27" s="19"/>
      <c r="O27" s="19"/>
      <c r="P27" s="19"/>
      <c r="Q27" s="315"/>
      <c r="R27" s="19"/>
    </row>
    <row r="28" spans="1:18" ht="15">
      <c r="A28" s="251"/>
      <c r="B28" s="19"/>
      <c r="C28" s="19"/>
      <c r="D28" s="19"/>
      <c r="E28" s="19"/>
      <c r="F28" s="19"/>
      <c r="G28" s="19"/>
      <c r="H28" s="253"/>
      <c r="I28" s="19"/>
      <c r="J28" s="19"/>
      <c r="K28" s="19"/>
      <c r="L28" s="19"/>
      <c r="M28" s="19"/>
      <c r="N28" s="19"/>
      <c r="O28" s="19"/>
      <c r="P28" s="19"/>
      <c r="Q28" s="315"/>
      <c r="R28" s="19"/>
    </row>
    <row r="29" spans="1:18" ht="54" customHeight="1" thickBot="1">
      <c r="A29" s="479" t="s">
        <v>330</v>
      </c>
      <c r="B29" s="303"/>
      <c r="C29" s="303"/>
      <c r="D29" s="303"/>
      <c r="E29" s="303"/>
      <c r="F29" s="303"/>
      <c r="G29" s="303"/>
      <c r="H29" s="304"/>
      <c r="I29" s="304"/>
      <c r="J29" s="304"/>
      <c r="K29" s="304"/>
      <c r="L29" s="304"/>
      <c r="M29" s="304"/>
      <c r="N29" s="304"/>
      <c r="O29" s="304"/>
      <c r="P29" s="304"/>
      <c r="Q29" s="316"/>
      <c r="R29" s="19"/>
    </row>
    <row r="30" spans="1:9" ht="13.5" thickTop="1">
      <c r="A30" s="244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6" t="s">
        <v>356</v>
      </c>
      <c r="B33" s="19"/>
      <c r="C33" s="19"/>
      <c r="D33" s="19"/>
      <c r="E33" s="478"/>
      <c r="F33" s="478"/>
      <c r="G33" s="19"/>
      <c r="H33" s="19"/>
      <c r="I33" s="19"/>
    </row>
    <row r="34" spans="1:9" ht="15">
      <c r="A34" s="281"/>
      <c r="B34" s="281"/>
      <c r="C34" s="281"/>
      <c r="D34" s="281"/>
      <c r="E34" s="478"/>
      <c r="F34" s="478"/>
      <c r="G34" s="19"/>
      <c r="H34" s="19"/>
      <c r="I34" s="19"/>
    </row>
    <row r="35" spans="1:9" s="478" customFormat="1" ht="15" customHeight="1">
      <c r="A35" s="490" t="s">
        <v>364</v>
      </c>
      <c r="E35"/>
      <c r="F35"/>
      <c r="G35" s="281"/>
      <c r="H35" s="281"/>
      <c r="I35" s="281"/>
    </row>
    <row r="36" spans="1:9" s="478" customFormat="1" ht="15" customHeight="1">
      <c r="A36" s="490"/>
      <c r="E36"/>
      <c r="F36"/>
      <c r="H36" s="281"/>
      <c r="I36" s="281"/>
    </row>
    <row r="37" spans="1:9" s="478" customFormat="1" ht="15" customHeight="1">
      <c r="A37" s="490" t="s">
        <v>365</v>
      </c>
      <c r="E37"/>
      <c r="F37"/>
      <c r="I37" s="281"/>
    </row>
    <row r="38" spans="1:9" s="478" customFormat="1" ht="15" customHeight="1">
      <c r="A38" s="489"/>
      <c r="E38"/>
      <c r="F38"/>
      <c r="I38" s="281"/>
    </row>
    <row r="39" spans="1:9" s="478" customFormat="1" ht="15" customHeight="1">
      <c r="A39" s="490"/>
      <c r="E39"/>
      <c r="F39"/>
      <c r="I39" s="281"/>
    </row>
    <row r="40" spans="1:6" s="478" customFormat="1" ht="15" customHeight="1">
      <c r="A40" s="490"/>
      <c r="B40" s="477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1">
      <selection activeCell="F26" sqref="F26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9.8515625" style="0" bestFit="1" customWidth="1"/>
    <col min="6" max="6" width="9.28125" style="0" bestFit="1" customWidth="1"/>
    <col min="7" max="7" width="13.00390625" style="0" customWidth="1"/>
    <col min="8" max="8" width="12.14062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3" width="11.8515625" style="0" customWidth="1"/>
    <col min="14" max="14" width="9.28125" style="0" bestFit="1" customWidth="1"/>
    <col min="15" max="15" width="10.57421875" style="0" bestFit="1" customWidth="1"/>
    <col min="16" max="16" width="12.710937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401</v>
      </c>
      <c r="J1" s="19"/>
      <c r="K1" s="19"/>
      <c r="L1" s="19"/>
      <c r="M1" s="19"/>
      <c r="N1" s="56" t="s">
        <v>402</v>
      </c>
      <c r="O1" s="19"/>
      <c r="P1" s="19"/>
    </row>
    <row r="2" spans="1:17" ht="39.7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01/09/2015</v>
      </c>
      <c r="H2" s="39" t="str">
        <f>NDPL!H5</f>
        <v>INTIAL READING 01/08/2015</v>
      </c>
      <c r="I2" s="39" t="s">
        <v>4</v>
      </c>
      <c r="J2" s="39" t="s">
        <v>5</v>
      </c>
      <c r="K2" s="39" t="s">
        <v>6</v>
      </c>
      <c r="L2" s="41" t="str">
        <f>NDPL!G5</f>
        <v>FINAL READING 01/09/2015</v>
      </c>
      <c r="M2" s="39" t="str">
        <f>NDPL!H5</f>
        <v>INTIAL READING 01/08/2015</v>
      </c>
      <c r="N2" s="39" t="s">
        <v>4</v>
      </c>
      <c r="O2" s="39" t="s">
        <v>5</v>
      </c>
      <c r="P2" s="40" t="s">
        <v>6</v>
      </c>
      <c r="Q2" s="651"/>
    </row>
    <row r="3" ht="14.25" thickBot="1" thickTop="1"/>
    <row r="4" spans="1:17" ht="13.5" thickTop="1">
      <c r="A4" s="24"/>
      <c r="B4" s="306" t="s">
        <v>345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78"/>
    </row>
    <row r="5" spans="1:17" ht="12.75">
      <c r="A5" s="23"/>
      <c r="B5" s="152" t="s">
        <v>349</v>
      </c>
      <c r="C5" s="154" t="s">
        <v>281</v>
      </c>
      <c r="D5" s="19"/>
      <c r="E5" s="19"/>
      <c r="F5" s="120"/>
      <c r="G5" s="23"/>
      <c r="H5" s="19"/>
      <c r="I5" s="19"/>
      <c r="J5" s="19"/>
      <c r="K5" s="120"/>
      <c r="L5" s="23"/>
      <c r="M5" s="19"/>
      <c r="N5" s="19"/>
      <c r="O5" s="19"/>
      <c r="P5" s="120"/>
      <c r="Q5" s="179"/>
    </row>
    <row r="6" spans="1:17" ht="15">
      <c r="A6" s="100">
        <v>1</v>
      </c>
      <c r="B6" s="126" t="s">
        <v>346</v>
      </c>
      <c r="C6" s="21">
        <v>4902492</v>
      </c>
      <c r="D6" s="150" t="s">
        <v>12</v>
      </c>
      <c r="E6" s="150" t="s">
        <v>283</v>
      </c>
      <c r="F6" s="28">
        <v>1500</v>
      </c>
      <c r="G6" s="423">
        <v>952723</v>
      </c>
      <c r="H6" s="492">
        <v>952676</v>
      </c>
      <c r="I6" s="79">
        <f>G6-H6</f>
        <v>47</v>
      </c>
      <c r="J6" s="79">
        <f>$F6*I6</f>
        <v>70500</v>
      </c>
      <c r="K6" s="81">
        <f>J6/1000000</f>
        <v>0.0705</v>
      </c>
      <c r="L6" s="423">
        <v>979234</v>
      </c>
      <c r="M6" s="492">
        <v>979319</v>
      </c>
      <c r="N6" s="79">
        <f>L6-M6</f>
        <v>-85</v>
      </c>
      <c r="O6" s="79">
        <f>$F6*N6</f>
        <v>-127500</v>
      </c>
      <c r="P6" s="81">
        <f>O6/1000000</f>
        <v>-0.1275</v>
      </c>
      <c r="Q6" s="179"/>
    </row>
    <row r="7" spans="1:17" ht="15">
      <c r="A7" s="674">
        <v>2</v>
      </c>
      <c r="B7" s="126" t="s">
        <v>347</v>
      </c>
      <c r="C7" s="675">
        <v>5128477</v>
      </c>
      <c r="D7" s="150" t="s">
        <v>12</v>
      </c>
      <c r="E7" s="150" t="s">
        <v>283</v>
      </c>
      <c r="F7" s="676">
        <v>1500</v>
      </c>
      <c r="G7" s="423">
        <v>991494</v>
      </c>
      <c r="H7" s="424">
        <v>991498</v>
      </c>
      <c r="I7" s="79">
        <f>G7-H7</f>
        <v>-4</v>
      </c>
      <c r="J7" s="79">
        <f>$F7*I7</f>
        <v>-6000</v>
      </c>
      <c r="K7" s="81">
        <f>J7/1000000</f>
        <v>-0.006</v>
      </c>
      <c r="L7" s="423">
        <v>993668</v>
      </c>
      <c r="M7" s="424">
        <v>993927</v>
      </c>
      <c r="N7" s="79">
        <f>L7-M7</f>
        <v>-259</v>
      </c>
      <c r="O7" s="79">
        <f>$F7*N7</f>
        <v>-388500</v>
      </c>
      <c r="P7" s="81">
        <f>O7/1000000</f>
        <v>-0.3885</v>
      </c>
      <c r="Q7" s="179"/>
    </row>
    <row r="8" spans="1:17" s="747" customFormat="1" ht="15">
      <c r="A8" s="738">
        <v>3</v>
      </c>
      <c r="B8" s="739" t="s">
        <v>348</v>
      </c>
      <c r="C8" s="740">
        <v>4864840</v>
      </c>
      <c r="D8" s="741" t="s">
        <v>12</v>
      </c>
      <c r="E8" s="741" t="s">
        <v>283</v>
      </c>
      <c r="F8" s="742">
        <v>750</v>
      </c>
      <c r="G8" s="743">
        <v>944157</v>
      </c>
      <c r="H8" s="427">
        <v>946207</v>
      </c>
      <c r="I8" s="744">
        <f>G8-H8</f>
        <v>-2050</v>
      </c>
      <c r="J8" s="744">
        <f>$F8*I8</f>
        <v>-1537500</v>
      </c>
      <c r="K8" s="745">
        <f>J8/1000000</f>
        <v>-1.5375</v>
      </c>
      <c r="L8" s="743">
        <v>999307</v>
      </c>
      <c r="M8" s="427">
        <v>999319</v>
      </c>
      <c r="N8" s="744">
        <f>L8-M8</f>
        <v>-12</v>
      </c>
      <c r="O8" s="744">
        <f>$F8*N8</f>
        <v>-9000</v>
      </c>
      <c r="P8" s="745">
        <f>O8/1000000</f>
        <v>-0.009</v>
      </c>
      <c r="Q8" s="746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0"/>
      <c r="L9" s="100"/>
      <c r="M9" s="21"/>
      <c r="N9" s="19"/>
      <c r="O9" s="19"/>
      <c r="P9" s="120"/>
      <c r="Q9" s="179"/>
    </row>
    <row r="10" spans="1:17" ht="12.75">
      <c r="A10" s="23"/>
      <c r="B10" s="19"/>
      <c r="C10" s="19"/>
      <c r="D10" s="19"/>
      <c r="E10" s="19"/>
      <c r="F10" s="120"/>
      <c r="G10" s="100"/>
      <c r="H10" s="21"/>
      <c r="I10" s="19"/>
      <c r="J10" s="19"/>
      <c r="K10" s="120"/>
      <c r="L10" s="100"/>
      <c r="M10" s="21"/>
      <c r="N10" s="19"/>
      <c r="O10" s="19"/>
      <c r="P10" s="120"/>
      <c r="Q10" s="179"/>
    </row>
    <row r="11" spans="1:17" ht="12.75">
      <c r="A11" s="23"/>
      <c r="B11" s="19"/>
      <c r="C11" s="19"/>
      <c r="D11" s="19"/>
      <c r="E11" s="19"/>
      <c r="F11" s="120"/>
      <c r="G11" s="100"/>
      <c r="H11" s="21"/>
      <c r="I11" s="19"/>
      <c r="J11" s="19"/>
      <c r="K11" s="120"/>
      <c r="L11" s="100"/>
      <c r="M11" s="21"/>
      <c r="N11" s="19"/>
      <c r="O11" s="19"/>
      <c r="P11" s="120"/>
      <c r="Q11" s="179"/>
    </row>
    <row r="12" spans="1:17" ht="12.75">
      <c r="A12" s="23"/>
      <c r="B12" s="19"/>
      <c r="C12" s="19"/>
      <c r="D12" s="19"/>
      <c r="E12" s="19"/>
      <c r="F12" s="120"/>
      <c r="G12" s="100"/>
      <c r="H12" s="21"/>
      <c r="I12" s="237" t="s">
        <v>322</v>
      </c>
      <c r="J12" s="19"/>
      <c r="K12" s="236">
        <f>SUM(K6:K8)</f>
        <v>-1.473</v>
      </c>
      <c r="L12" s="100"/>
      <c r="M12" s="21"/>
      <c r="N12" s="237" t="s">
        <v>322</v>
      </c>
      <c r="O12" s="19"/>
      <c r="P12" s="236">
        <f>SUM(P6:P8)</f>
        <v>-0.525</v>
      </c>
      <c r="Q12" s="179"/>
    </row>
    <row r="13" spans="1:17" ht="12.75">
      <c r="A13" s="23"/>
      <c r="B13" s="19"/>
      <c r="C13" s="19"/>
      <c r="D13" s="19"/>
      <c r="E13" s="19"/>
      <c r="F13" s="120"/>
      <c r="G13" s="100"/>
      <c r="H13" s="21"/>
      <c r="I13" s="382"/>
      <c r="J13" s="19"/>
      <c r="K13" s="232"/>
      <c r="L13" s="100"/>
      <c r="M13" s="21"/>
      <c r="N13" s="382"/>
      <c r="O13" s="19"/>
      <c r="P13" s="232"/>
      <c r="Q13" s="179"/>
    </row>
    <row r="14" spans="1:17" ht="12.75">
      <c r="A14" s="23"/>
      <c r="B14" s="19"/>
      <c r="C14" s="19"/>
      <c r="D14" s="19"/>
      <c r="E14" s="19"/>
      <c r="F14" s="120"/>
      <c r="G14" s="100"/>
      <c r="H14" s="21"/>
      <c r="I14" s="19"/>
      <c r="J14" s="19"/>
      <c r="K14" s="120"/>
      <c r="L14" s="100"/>
      <c r="M14" s="21"/>
      <c r="N14" s="19"/>
      <c r="O14" s="19"/>
      <c r="P14" s="120"/>
      <c r="Q14" s="179"/>
    </row>
    <row r="15" spans="1:17" ht="12.75">
      <c r="A15" s="23"/>
      <c r="B15" s="146" t="s">
        <v>157</v>
      </c>
      <c r="C15" s="19"/>
      <c r="D15" s="19"/>
      <c r="E15" s="19"/>
      <c r="F15" s="120"/>
      <c r="G15" s="100"/>
      <c r="H15" s="21"/>
      <c r="I15" s="19"/>
      <c r="J15" s="19"/>
      <c r="K15" s="120"/>
      <c r="L15" s="100"/>
      <c r="M15" s="21"/>
      <c r="N15" s="19"/>
      <c r="O15" s="19"/>
      <c r="P15" s="120"/>
      <c r="Q15" s="179"/>
    </row>
    <row r="16" spans="1:17" ht="12.75">
      <c r="A16" s="135"/>
      <c r="B16" s="136" t="s">
        <v>280</v>
      </c>
      <c r="C16" s="137" t="s">
        <v>281</v>
      </c>
      <c r="D16" s="137"/>
      <c r="E16" s="138"/>
      <c r="F16" s="139"/>
      <c r="G16" s="140"/>
      <c r="H16" s="21"/>
      <c r="I16" s="19"/>
      <c r="J16" s="19"/>
      <c r="K16" s="120"/>
      <c r="L16" s="100"/>
      <c r="M16" s="21"/>
      <c r="N16" s="19"/>
      <c r="O16" s="19"/>
      <c r="P16" s="120"/>
      <c r="Q16" s="179"/>
    </row>
    <row r="17" spans="1:17" ht="15">
      <c r="A17" s="140">
        <v>1</v>
      </c>
      <c r="B17" s="141" t="s">
        <v>282</v>
      </c>
      <c r="C17" s="142">
        <v>4902509</v>
      </c>
      <c r="D17" s="143" t="s">
        <v>12</v>
      </c>
      <c r="E17" s="143" t="s">
        <v>283</v>
      </c>
      <c r="F17" s="144">
        <v>5000</v>
      </c>
      <c r="G17" s="423">
        <v>997882</v>
      </c>
      <c r="H17" s="424">
        <v>997882</v>
      </c>
      <c r="I17" s="79">
        <f>G17-H17</f>
        <v>0</v>
      </c>
      <c r="J17" s="79">
        <f>$F17*I17</f>
        <v>0</v>
      </c>
      <c r="K17" s="81">
        <f>J17/1000000</f>
        <v>0</v>
      </c>
      <c r="L17" s="423">
        <v>31629</v>
      </c>
      <c r="M17" s="424">
        <v>32121</v>
      </c>
      <c r="N17" s="79">
        <f>L17-M17</f>
        <v>-492</v>
      </c>
      <c r="O17" s="79">
        <f>$F17*N17</f>
        <v>-2460000</v>
      </c>
      <c r="P17" s="81">
        <f>O17/1000000</f>
        <v>-2.46</v>
      </c>
      <c r="Q17" s="179"/>
    </row>
    <row r="18" spans="1:17" s="691" customFormat="1" ht="15">
      <c r="A18" s="140">
        <v>2</v>
      </c>
      <c r="B18" s="149" t="s">
        <v>284</v>
      </c>
      <c r="C18" s="142">
        <v>4864938</v>
      </c>
      <c r="D18" s="143" t="s">
        <v>12</v>
      </c>
      <c r="E18" s="143" t="s">
        <v>283</v>
      </c>
      <c r="F18" s="144">
        <v>1000</v>
      </c>
      <c r="G18" s="426">
        <v>999998</v>
      </c>
      <c r="H18" s="427">
        <v>999998</v>
      </c>
      <c r="I18" s="506">
        <f>G18-H18</f>
        <v>0</v>
      </c>
      <c r="J18" s="506">
        <f>$F18*I18</f>
        <v>0</v>
      </c>
      <c r="K18" s="763">
        <f>J18/1000000</f>
        <v>0</v>
      </c>
      <c r="L18" s="426">
        <v>984110</v>
      </c>
      <c r="M18" s="427">
        <v>988995</v>
      </c>
      <c r="N18" s="506">
        <f>L18-M18</f>
        <v>-4885</v>
      </c>
      <c r="O18" s="506">
        <f>$F18*N18</f>
        <v>-4885000</v>
      </c>
      <c r="P18" s="763">
        <f>O18/1000000</f>
        <v>-4.885</v>
      </c>
      <c r="Q18" s="727"/>
    </row>
    <row r="19" spans="1:17" ht="15">
      <c r="A19" s="140">
        <v>3</v>
      </c>
      <c r="B19" s="141" t="s">
        <v>285</v>
      </c>
      <c r="C19" s="142">
        <v>4864947</v>
      </c>
      <c r="D19" s="143" t="s">
        <v>12</v>
      </c>
      <c r="E19" s="143" t="s">
        <v>283</v>
      </c>
      <c r="F19" s="144">
        <v>1000</v>
      </c>
      <c r="G19" s="423">
        <v>977083</v>
      </c>
      <c r="H19" s="424">
        <v>977472</v>
      </c>
      <c r="I19" s="79">
        <f>G19-H19</f>
        <v>-389</v>
      </c>
      <c r="J19" s="79">
        <f>$F19*I19</f>
        <v>-389000</v>
      </c>
      <c r="K19" s="81">
        <f>J19/1000000</f>
        <v>-0.389</v>
      </c>
      <c r="L19" s="423">
        <v>991183</v>
      </c>
      <c r="M19" s="424">
        <v>991158</v>
      </c>
      <c r="N19" s="79">
        <f>L19-M19</f>
        <v>25</v>
      </c>
      <c r="O19" s="79">
        <f>$F19*N19</f>
        <v>25000</v>
      </c>
      <c r="P19" s="81">
        <f>O19/1000000</f>
        <v>0.025</v>
      </c>
      <c r="Q19" s="659"/>
    </row>
    <row r="20" spans="1:17" ht="12.75">
      <c r="A20" s="140"/>
      <c r="B20" s="141"/>
      <c r="C20" s="142"/>
      <c r="D20" s="143"/>
      <c r="E20" s="143"/>
      <c r="F20" s="145"/>
      <c r="G20" s="156"/>
      <c r="H20" s="19"/>
      <c r="I20" s="79"/>
      <c r="J20" s="79"/>
      <c r="K20" s="81"/>
      <c r="L20" s="80"/>
      <c r="M20" s="78"/>
      <c r="N20" s="79"/>
      <c r="O20" s="79"/>
      <c r="P20" s="81"/>
      <c r="Q20" s="179"/>
    </row>
    <row r="21" spans="1:17" ht="12.75">
      <c r="A21" s="23"/>
      <c r="B21" s="19"/>
      <c r="C21" s="19"/>
      <c r="D21" s="19"/>
      <c r="E21" s="19"/>
      <c r="F21" s="120"/>
      <c r="G21" s="23"/>
      <c r="H21" s="19"/>
      <c r="I21" s="19"/>
      <c r="J21" s="19"/>
      <c r="K21" s="120"/>
      <c r="L21" s="23"/>
      <c r="M21" s="19"/>
      <c r="N21" s="19"/>
      <c r="O21" s="19"/>
      <c r="P21" s="120"/>
      <c r="Q21" s="179"/>
    </row>
    <row r="22" spans="1:17" ht="12.75">
      <c r="A22" s="23"/>
      <c r="B22" s="19"/>
      <c r="C22" s="19"/>
      <c r="D22" s="19"/>
      <c r="E22" s="19"/>
      <c r="F22" s="120"/>
      <c r="G22" s="23"/>
      <c r="H22" s="19"/>
      <c r="I22" s="19"/>
      <c r="J22" s="19"/>
      <c r="K22" s="120"/>
      <c r="L22" s="23"/>
      <c r="M22" s="19"/>
      <c r="N22" s="19"/>
      <c r="O22" s="19"/>
      <c r="P22" s="120"/>
      <c r="Q22" s="179"/>
    </row>
    <row r="23" spans="1:17" ht="12.75">
      <c r="A23" s="23"/>
      <c r="B23" s="19"/>
      <c r="C23" s="19"/>
      <c r="D23" s="19"/>
      <c r="E23" s="19"/>
      <c r="F23" s="120"/>
      <c r="G23" s="23"/>
      <c r="H23" s="19"/>
      <c r="I23" s="237" t="s">
        <v>322</v>
      </c>
      <c r="J23" s="19"/>
      <c r="K23" s="236">
        <f>SUM(K17:K19)</f>
        <v>-0.389</v>
      </c>
      <c r="L23" s="23"/>
      <c r="M23" s="19"/>
      <c r="N23" s="237" t="s">
        <v>322</v>
      </c>
      <c r="O23" s="19"/>
      <c r="P23" s="236">
        <f>SUM(P17:P19)</f>
        <v>-7.319999999999999</v>
      </c>
      <c r="Q23" s="179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0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2015-09-28T05:44:33Z</dcterms:modified>
  <cp:category/>
  <cp:version/>
  <cp:contentType/>
  <cp:contentStatus/>
</cp:coreProperties>
</file>